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vanderwoude\Dropbox\Uitwissel rekentool\"/>
    </mc:Choice>
  </mc:AlternateContent>
  <workbookProtection workbookAlgorithmName="SHA-512" workbookHashValue="nEconWG1AQmjj5VW8Ff1Xd8Xx5momXWROzOGXSm8oK2AD04aEHqShwl7aY8+fXCBsIQ95PjSUKfXVn1Thcq5zA==" workbookSaltValue="fC0M1R+EvUnHmpJ/9QWT0A==" workbookSpinCount="100000" lockStructure="1"/>
  <bookViews>
    <workbookView xWindow="0" yWindow="0" windowWidth="19200" windowHeight="7300" tabRatio="779" activeTab="3"/>
  </bookViews>
  <sheets>
    <sheet name="Toelichting" sheetId="1" r:id="rId1"/>
    <sheet name="Eindresultaten" sheetId="2" r:id="rId2"/>
    <sheet name="Tussenresultaten" sheetId="7" r:id="rId3"/>
    <sheet name="Tussenresultaten (excl. taalv.)" sheetId="8" r:id="rId4"/>
    <sheet name="Verbergen" sheetId="3" state="hidden" r:id="rId5"/>
  </sheets>
  <definedNames>
    <definedName name="waarden" localSheetId="2">#REF!</definedName>
    <definedName name="waarden" localSheetId="3">#REF!</definedName>
    <definedName name="waarden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2" i="7" l="1"/>
  <c r="M41" i="7"/>
  <c r="J42" i="7"/>
  <c r="J41" i="7"/>
  <c r="J43" i="7"/>
  <c r="M7" i="7"/>
  <c r="M6" i="7"/>
  <c r="J7" i="7"/>
  <c r="J6" i="7"/>
  <c r="J8" i="7"/>
  <c r="J7" i="8" l="1"/>
  <c r="M21" i="8" l="1"/>
  <c r="M20" i="8"/>
  <c r="J23" i="8"/>
  <c r="J22" i="8"/>
  <c r="J21" i="8"/>
  <c r="J20" i="8"/>
  <c r="M14" i="8"/>
  <c r="M13" i="8"/>
  <c r="J16" i="8"/>
  <c r="J15" i="8"/>
  <c r="J14" i="8"/>
  <c r="J13" i="8"/>
  <c r="M36" i="8"/>
  <c r="M35" i="8"/>
  <c r="J38" i="8"/>
  <c r="J37" i="8"/>
  <c r="J36" i="8"/>
  <c r="J35" i="8"/>
  <c r="M43" i="8"/>
  <c r="M42" i="8"/>
  <c r="J45" i="8"/>
  <c r="J44" i="8"/>
  <c r="J43" i="8"/>
  <c r="J42" i="8"/>
  <c r="M7" i="8"/>
  <c r="M6" i="8"/>
  <c r="J9" i="8"/>
  <c r="J8" i="8"/>
  <c r="J6" i="8"/>
  <c r="J15" i="7"/>
  <c r="J17" i="7"/>
  <c r="J18" i="7"/>
  <c r="M16" i="7"/>
  <c r="M15" i="7"/>
  <c r="M25" i="7"/>
  <c r="M24" i="7"/>
  <c r="J29" i="7"/>
  <c r="J28" i="7"/>
  <c r="J27" i="7"/>
  <c r="J26" i="7"/>
  <c r="J25" i="7"/>
  <c r="J24" i="7"/>
  <c r="J20" i="7"/>
  <c r="J19" i="7"/>
  <c r="J16" i="7"/>
  <c r="J11" i="7"/>
  <c r="J10" i="7"/>
  <c r="J9" i="7"/>
  <c r="M51" i="7"/>
  <c r="M50" i="7"/>
  <c r="J55" i="7"/>
  <c r="J54" i="7"/>
  <c r="J53" i="7"/>
  <c r="J52" i="7"/>
  <c r="J51" i="7"/>
  <c r="J50" i="7"/>
  <c r="J46" i="7"/>
  <c r="J45" i="7"/>
  <c r="J44" i="7"/>
  <c r="J9" i="2" l="1"/>
  <c r="I9" i="2" l="1"/>
  <c r="M9" i="2"/>
  <c r="N9" i="2"/>
  <c r="L9" i="2"/>
  <c r="H9" i="2"/>
  <c r="N23" i="2" l="1"/>
  <c r="I23" i="2"/>
  <c r="D9" i="2"/>
  <c r="H10" i="2" l="1"/>
  <c r="L10" i="2"/>
  <c r="N10" i="2"/>
  <c r="M10" i="2"/>
  <c r="I10" i="2"/>
  <c r="J10" i="2"/>
  <c r="H12" i="2"/>
  <c r="L38" i="8" l="1"/>
  <c r="L27" i="7"/>
  <c r="L18" i="7"/>
  <c r="L9" i="7"/>
  <c r="L9" i="8"/>
  <c r="L53" i="7"/>
  <c r="L44" i="7"/>
  <c r="N17" i="2"/>
  <c r="N18" i="2"/>
  <c r="I18" i="2"/>
  <c r="L23" i="8"/>
  <c r="L16" i="8"/>
  <c r="L45" i="8"/>
  <c r="F32" i="7" l="1"/>
  <c r="F26" i="8"/>
  <c r="F48" i="8"/>
  <c r="F58" i="7"/>
  <c r="F51" i="8"/>
  <c r="F61" i="7"/>
  <c r="F29" i="8"/>
  <c r="F35" i="7"/>
  <c r="F28" i="8"/>
  <c r="F34" i="7"/>
  <c r="F50" i="8"/>
  <c r="F60" i="7"/>
</calcChain>
</file>

<file path=xl/sharedStrings.xml><?xml version="1.0" encoding="utf-8"?>
<sst xmlns="http://schemas.openxmlformats.org/spreadsheetml/2006/main" count="281" uniqueCount="127">
  <si>
    <t>Instructie:</t>
  </si>
  <si>
    <t>Beide indicatoren, zowel 1F als 2F/1S, dienen boven de signaleringswaarden te liggen. De signaleringswaarde voor</t>
  </si>
  <si>
    <t>1F ligt  vast op 85%. De signaleringswaarde voor 1S/2F is afhankelijk van de schoolweging.</t>
  </si>
  <si>
    <t>Berekening eindresultaten Primair onderwijs</t>
  </si>
  <si>
    <t>Aantal</t>
  </si>
  <si>
    <t>Aantal 1F</t>
  </si>
  <si>
    <t>Aantal 2F</t>
  </si>
  <si>
    <t>Aantal 1S</t>
  </si>
  <si>
    <t>Schooljaar</t>
  </si>
  <si>
    <t>leerlingen</t>
  </si>
  <si>
    <t>lezen</t>
  </si>
  <si>
    <t>taalverzorging</t>
  </si>
  <si>
    <t>rekenen</t>
  </si>
  <si>
    <t>Percentage 1F:</t>
  </si>
  <si>
    <t>Percentage 2F/1S:</t>
  </si>
  <si>
    <t>Signaleringswaarde 1F</t>
  </si>
  <si>
    <t>Schoolweging</t>
  </si>
  <si>
    <t>Signaleringswaarde</t>
  </si>
  <si>
    <t>Legenda:</t>
  </si>
  <si>
    <t>1F</t>
  </si>
  <si>
    <t>M6</t>
  </si>
  <si>
    <t>Totaal aantal leerlingen groep 6</t>
  </si>
  <si>
    <t>M7</t>
  </si>
  <si>
    <t>Totaal aantal leerlingen groep 7</t>
  </si>
  <si>
    <t>M8</t>
  </si>
  <si>
    <t>1F lezen</t>
  </si>
  <si>
    <t>1F rekenen</t>
  </si>
  <si>
    <t>1S rekenen</t>
  </si>
  <si>
    <t>Voorspelling per vakgebied</t>
  </si>
  <si>
    <t>Ondergemiddeld</t>
  </si>
  <si>
    <t>Bovengemiddeld</t>
  </si>
  <si>
    <t>Voorspelling leerjaar 6</t>
  </si>
  <si>
    <t>Voorspelling leerjaar 7</t>
  </si>
  <si>
    <t>Voorspelling leerjaar 8</t>
  </si>
  <si>
    <t>Rood</t>
  </si>
  <si>
    <t>Onder de signaleringsnormen, dus voldoet niet aan de regels</t>
  </si>
  <si>
    <t>Geel</t>
  </si>
  <si>
    <t>Groen</t>
  </si>
  <si>
    <t>Boven het landelijk gemiddelde.</t>
  </si>
  <si>
    <t>Onder het gewogen landelijk gemiddelde, maar boven de signaleringswaarde. Voldoet dus wel aan de regels, maar veel scholen met dezelfde schoolweging presteren beter.</t>
  </si>
  <si>
    <t>Taalverzorging aantal goed &gt; 44</t>
  </si>
  <si>
    <t>Taalverzorging aantal goed &gt; 69</t>
  </si>
  <si>
    <t>Taalverzorging aantal goed &gt; 40</t>
  </si>
  <si>
    <t>Taalverzorging aantal goed &gt; 60</t>
  </si>
  <si>
    <t>LG 1F</t>
  </si>
  <si>
    <t>LG 1S/2F</t>
  </si>
  <si>
    <t>Landelijk gemiddelde 1F</t>
  </si>
  <si>
    <t>Totaal aantal</t>
  </si>
  <si>
    <t>2F lezen</t>
  </si>
  <si>
    <t>2F / 1S</t>
  </si>
  <si>
    <t>Signaleringswaarde 2F / 1S</t>
  </si>
  <si>
    <t>Landelijk gemiddelde 2F / 1S</t>
  </si>
  <si>
    <t>In de volgende tabbladen is het mogelijk te voorspellen hoe de komende cohorten gaan presteren op de eindtoets.</t>
  </si>
  <si>
    <t>Eindresultaten</t>
  </si>
  <si>
    <t>Tussenresultaten</t>
  </si>
  <si>
    <t>Vul hierbij het aantal leerlingen in dat hoger scoort dan een bepaalde vaardigheidsscore. Voor de toetsen</t>
  </si>
  <si>
    <t xml:space="preserve">Boven de signaleringswaarde, maar onder het gewogen landelijk gemiddelde. De school </t>
  </si>
  <si>
    <t>voldoet aan de regels, maar veel scholen met dezelfde weging presteren beter.</t>
  </si>
  <si>
    <t xml:space="preserve">Onder of gelijk aan de signaleringswaarde. De school voldoet (voor dit onderdeel) niet aan </t>
  </si>
  <si>
    <t>de regels.</t>
  </si>
  <si>
    <t>Op of boven het landelijk gemiddelde voor scholen met deze weging.</t>
  </si>
  <si>
    <t xml:space="preserve"> </t>
  </si>
  <si>
    <t>Aan deze overzichten kunnen geen rechten worden ontleend.</t>
  </si>
  <si>
    <t>Henk van der Woude - Melior Advies - hvanderwoude@melioradvies.nl</t>
  </si>
  <si>
    <t>Totaal aantal leerlingen groep 8</t>
  </si>
  <si>
    <t xml:space="preserve">wordt onderaan de pagina weergegeven. Op basis van de schoolweging wordt bepaald of de eindtoetsscores </t>
  </si>
  <si>
    <t xml:space="preserve">voldoen aan de gestelde normen. Wordt de score rood, dan scoort de school op of onder de signaleringswaarde </t>
  </si>
  <si>
    <t xml:space="preserve">en voldoet daarom niet aan de gestelde normen. Kleurt het getal geel, dan voldoet de school aan de minimum- </t>
  </si>
  <si>
    <t xml:space="preserve">norm, maar scoort het benedengemiddeld. Bij een groene arcering scoort de school boven het landelijk </t>
  </si>
  <si>
    <t xml:space="preserve">gemiddelde. Ook wordt de score voor de vakgebieden lezen, taalbeschouwing en rekenen apart weergegeven en </t>
  </si>
  <si>
    <t xml:space="preserve">gekleurd, zodat zichtbaar is welke vakgebieden voldoende of onvoldoende scoren. Deze normering heeft echter </t>
  </si>
  <si>
    <t>geen wettelijke basis.</t>
  </si>
  <si>
    <t xml:space="preserve">taalverzorging dient het totaal aantal goed op de 4 toetsonderdelen te worden ingevoerd. Bij alle toetsen wordt </t>
  </si>
  <si>
    <t>gebruik gemaakt van de toetsversie 3.0.</t>
  </si>
  <si>
    <t>Melior Advies helpt u graag om grip te krijgen op uw opbrengsten.</t>
  </si>
  <si>
    <t>Doel:</t>
  </si>
  <si>
    <t>Heeft u vragen of zoekt u ondersteuning hierbij? Neem gerust contact op!</t>
  </si>
  <si>
    <t xml:space="preserve">Met dit instrument krijgt u inzicht in de eindopbrengsten van uw school. U ziet zowel de feitelijke opbrengsten van </t>
  </si>
  <si>
    <t>E6</t>
  </si>
  <si>
    <t>E7</t>
  </si>
  <si>
    <t>Berekening voorspelling o.b.v. tussenresultaten Eind (juni-afname)</t>
  </si>
  <si>
    <t>Berekening voorspelling o.b.v. tussenresultaten Midden (januari / februari)</t>
  </si>
  <si>
    <r>
      <t xml:space="preserve">de eindtoetsen uit het verleden als een </t>
    </r>
    <r>
      <rPr>
        <b/>
        <sz val="10"/>
        <color rgb="FF000000"/>
        <rFont val="Tahoma"/>
        <family val="2"/>
      </rPr>
      <t>voorspelling</t>
    </r>
    <r>
      <rPr>
        <sz val="10"/>
        <color rgb="FF000000"/>
        <rFont val="Tahoma"/>
        <family val="2"/>
      </rPr>
      <t xml:space="preserve"> van de eindtoetsen van de komende 3 schooljaren.</t>
    </r>
  </si>
  <si>
    <r>
      <t xml:space="preserve">Het eerste tabblad 'Eindresultaten' is bedoeld om de eindresultaten van de school te berekenen. </t>
    </r>
    <r>
      <rPr>
        <b/>
        <sz val="10"/>
        <color rgb="FF000000"/>
        <rFont val="Tahoma"/>
        <family val="2"/>
      </rPr>
      <t xml:space="preserve">Vul in elk geval </t>
    </r>
  </si>
  <si>
    <r>
      <rPr>
        <b/>
        <sz val="10"/>
        <color rgb="FF000000"/>
        <rFont val="Tahoma"/>
        <family val="2"/>
      </rPr>
      <t>de schoolweging in.</t>
    </r>
    <r>
      <rPr>
        <sz val="10"/>
        <color rgb="FF000000"/>
        <rFont val="Tahoma"/>
        <family val="2"/>
      </rPr>
      <t xml:space="preserve"> Gebruik vervolgens de laatste 3 eindtoetsuitslagen om het overzicht in te vullen. De uitslag </t>
    </r>
  </si>
  <si>
    <r>
      <t xml:space="preserve">Daarbij wordt de aanname gedaan dat de leerlingen een gemiddelde groei doormaken. </t>
    </r>
    <r>
      <rPr>
        <sz val="10"/>
        <color rgb="FF000000"/>
        <rFont val="Tahoma"/>
        <family val="2"/>
      </rPr>
      <t xml:space="preserve">Voor de scholen  </t>
    </r>
  </si>
  <si>
    <t>die geen toets Taalverzorging afnemen kunt u het tabblad 'Tussenresultaten excl. Taalverzorging' gebruiken.</t>
  </si>
  <si>
    <t>Uitslag</t>
  </si>
  <si>
    <t>Legenda</t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</si>
  <si>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130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</si>
  <si>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164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</si>
  <si>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200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</si>
  <si>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235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</si>
  <si>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145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</si>
  <si>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182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</si>
  <si>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226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</si>
  <si>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258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</si>
  <si>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157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</si>
  <si>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195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</si>
  <si>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247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</si>
  <si>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281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</si>
  <si>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139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</si>
  <si>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169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</si>
  <si>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214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</si>
  <si>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151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</si>
  <si>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186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</si>
  <si>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236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</si>
  <si>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267</t>
    </r>
  </si>
  <si>
    <t>Gemiddelde schoolweging:</t>
  </si>
  <si>
    <t>Onder signaleringswaarde</t>
  </si>
  <si>
    <r>
      <t xml:space="preserve">Vul </t>
    </r>
    <r>
      <rPr>
        <u/>
        <sz val="10"/>
        <color rgb="FF000000"/>
        <rFont val="Tahoma"/>
        <family val="2"/>
      </rPr>
      <t>alleen</t>
    </r>
    <r>
      <rPr>
        <sz val="10"/>
        <color rgb="FF000000"/>
        <rFont val="Tahoma"/>
        <family val="2"/>
      </rPr>
      <t xml:space="preserve"> de </t>
    </r>
    <r>
      <rPr>
        <u/>
        <sz val="10"/>
        <color rgb="FF000000"/>
        <rFont val="Tahoma"/>
        <family val="2"/>
      </rPr>
      <t>blauw gearceerde cellen</t>
    </r>
    <r>
      <rPr>
        <sz val="10"/>
        <color rgb="FF000000"/>
        <rFont val="Tahoma"/>
        <family val="2"/>
      </rPr>
      <t xml:space="preserve"> in. De overige cellen zijn beschermd en daarom  niet te wijzigen.</t>
    </r>
  </si>
  <si>
    <t>Versie:</t>
  </si>
  <si>
    <t>Voor een voldoende beoordeling op OP1 Eindresultaten dienen</t>
  </si>
  <si>
    <t>zowel Percentage 1F als Percentage 2F/1S boven de signaleringswaarde te liggen</t>
  </si>
  <si>
    <t>Normering</t>
  </si>
  <si>
    <t>1F taalverzorging</t>
  </si>
  <si>
    <t>2F taalverzorging</t>
  </si>
  <si>
    <t>Op basis van de weging</t>
  </si>
  <si>
    <t>is de uitslag:</t>
  </si>
  <si>
    <t>is de normering:</t>
  </si>
  <si>
    <t>Signaleringswaarde 1F:</t>
  </si>
  <si>
    <t>Landelijk gem. 1F:</t>
  </si>
  <si>
    <t>Signaleringswaarde 1S 2F:</t>
  </si>
  <si>
    <t>Landelijk gem. 1S 2F:</t>
  </si>
  <si>
    <t>Taalverzorging aantal goed &gt; 33</t>
  </si>
  <si>
    <t>Taalverzorging aantal goed &gt; 52</t>
  </si>
  <si>
    <t>Weging niet 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</si>
</sst>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_ * #,##0.00_ ;_ * \-#,##0.00_ ;_ * \-??_ ;_ @_ "/>
    <numFmt numFmtId="166" formatCode="#,##0.0000000000000000"/>
    <numFmt numFmtId="167" formatCode="0.0"/>
    <numFmt numFmtId="168" formatCode="#,##0.0000000000000000000000000000000000000000000000000000000000000000000"/>
    <numFmt numFmtId="169" formatCode="[$-413]d\ mmmm\ yyyy;@"/>
  </numFmts>
  <fonts count="2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Tahoma"/>
      <family val="2"/>
    </font>
    <font>
      <b/>
      <sz val="11"/>
      <color theme="0"/>
      <name val="Tahoma"/>
      <family val="2"/>
    </font>
    <font>
      <b/>
      <sz val="11"/>
      <color rgb="FF000000"/>
      <name val="Tahoma"/>
      <family val="2"/>
    </font>
    <font>
      <sz val="11"/>
      <color theme="0"/>
      <name val="Tahoma"/>
      <family val="2"/>
    </font>
    <font>
      <sz val="10"/>
      <color rgb="FF000000"/>
      <name val="Tahoma"/>
      <family val="2"/>
    </font>
    <font>
      <b/>
      <sz val="10"/>
      <color theme="0"/>
      <name val="Tahoma"/>
      <family val="2"/>
    </font>
    <font>
      <b/>
      <sz val="10"/>
      <color rgb="FF000000"/>
      <name val="Tahoma"/>
      <family val="2"/>
    </font>
    <font>
      <b/>
      <sz val="10"/>
      <color rgb="FFB33B49"/>
      <name val="Tahoma"/>
      <family val="2"/>
    </font>
    <font>
      <u/>
      <sz val="10"/>
      <color rgb="FF000000"/>
      <name val="Tahoma"/>
      <family val="2"/>
    </font>
    <font>
      <sz val="10"/>
      <color theme="0"/>
      <name val="Tahoma"/>
      <family val="2"/>
    </font>
    <font>
      <sz val="10"/>
      <color rgb="FFC00000"/>
      <name val="Tahoma"/>
      <family val="2"/>
    </font>
    <font>
      <sz val="10"/>
      <color theme="7" tint="-0.499984740745262"/>
      <name val="Tahoma"/>
      <family val="2"/>
    </font>
    <font>
      <sz val="10"/>
      <color theme="9" tint="-0.249977111117893"/>
      <name val="Tahoma"/>
      <family val="2"/>
    </font>
    <font>
      <sz val="10"/>
      <color theme="0" tint="-0.34998626667073579"/>
      <name val="Tahoma"/>
      <family val="2"/>
    </font>
    <font>
      <sz val="12"/>
      <color theme="0"/>
      <name val="Tahoma"/>
      <family val="2"/>
    </font>
    <font>
      <b/>
      <sz val="10"/>
      <color rgb="FFBE4C5B"/>
      <name val="Tahoma"/>
      <family val="2"/>
    </font>
    <font>
      <b/>
      <sz val="10"/>
      <color rgb="FFD94B5B"/>
      <name val="Tahoma"/>
      <family val="2"/>
    </font>
    <font>
      <sz val="10"/>
      <color rgb="FFD94B5B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7E6E6"/>
      </patternFill>
    </fill>
    <fill>
      <patternFill patternType="solid">
        <fgColor rgb="FFFFC7CE"/>
        <bgColor rgb="FF993366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485"/>
        <bgColor rgb="FF993366"/>
      </patternFill>
    </fill>
    <fill>
      <patternFill patternType="solid">
        <fgColor theme="0"/>
        <bgColor rgb="FF993366"/>
      </patternFill>
    </fill>
    <fill>
      <patternFill patternType="solid">
        <fgColor rgb="FFA09D00"/>
        <bgColor indexed="64"/>
      </patternFill>
    </fill>
    <fill>
      <patternFill patternType="solid">
        <fgColor rgb="FFD94B5B"/>
        <bgColor indexed="64"/>
      </patternFill>
    </fill>
    <fill>
      <patternFill patternType="solid">
        <fgColor rgb="FFAABED3"/>
        <bgColor rgb="FFC6EFCE"/>
      </patternFill>
    </fill>
    <fill>
      <patternFill patternType="solid">
        <fgColor rgb="FFAABED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Border="0" applyProtection="0"/>
    <xf numFmtId="9" fontId="1" fillId="0" borderId="0" applyBorder="0" applyProtection="0"/>
  </cellStyleXfs>
  <cellXfs count="80">
    <xf numFmtId="0" fontId="0" fillId="0" borderId="0" xfId="0"/>
    <xf numFmtId="166" fontId="0" fillId="0" borderId="0" xfId="1" applyNumberFormat="1" applyFont="1" applyBorder="1" applyAlignment="1" applyProtection="1"/>
    <xf numFmtId="164" fontId="0" fillId="0" borderId="0" xfId="0" applyNumberFormat="1"/>
    <xf numFmtId="164" fontId="1" fillId="0" borderId="0" xfId="2" applyNumberForma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left" vertical="center" inden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9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164" fontId="12" fillId="3" borderId="4" xfId="0" applyNumberFormat="1" applyFont="1" applyFill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0" fontId="2" fillId="7" borderId="0" xfId="0" applyFont="1" applyFill="1"/>
    <xf numFmtId="0" fontId="11" fillId="0" borderId="0" xfId="0" applyFont="1"/>
    <xf numFmtId="0" fontId="2" fillId="8" borderId="0" xfId="0" applyFont="1" applyFill="1"/>
    <xf numFmtId="0" fontId="3" fillId="8" borderId="0" xfId="0" applyFont="1" applyFill="1" applyAlignment="1">
      <alignment horizontal="left"/>
    </xf>
    <xf numFmtId="0" fontId="2" fillId="8" borderId="0" xfId="0" applyFont="1" applyFill="1" applyAlignment="1">
      <alignment horizontal="left"/>
    </xf>
    <xf numFmtId="0" fontId="5" fillId="8" borderId="0" xfId="0" applyFont="1" applyFill="1"/>
    <xf numFmtId="0" fontId="3" fillId="8" borderId="0" xfId="0" applyFont="1" applyFill="1"/>
    <xf numFmtId="168" fontId="0" fillId="0" borderId="0" xfId="1" applyNumberFormat="1" applyFont="1" applyBorder="1" applyAlignment="1" applyProtection="1"/>
    <xf numFmtId="0" fontId="20" fillId="9" borderId="0" xfId="0" applyFont="1" applyFill="1" applyProtection="1">
      <protection locked="0"/>
    </xf>
    <xf numFmtId="0" fontId="20" fillId="10" borderId="0" xfId="0" applyFont="1" applyFill="1" applyProtection="1">
      <protection locked="0"/>
    </xf>
    <xf numFmtId="15" fontId="15" fillId="0" borderId="0" xfId="0" applyNumberFormat="1" applyFont="1"/>
    <xf numFmtId="167" fontId="20" fillId="9" borderId="0" xfId="0" applyNumberFormat="1" applyFont="1" applyFill="1" applyProtection="1">
      <protection locked="0"/>
    </xf>
    <xf numFmtId="0" fontId="6" fillId="0" borderId="0" xfId="0" applyFont="1" applyBorder="1" applyAlignment="1">
      <alignment horizontal="left"/>
    </xf>
    <xf numFmtId="0" fontId="11" fillId="8" borderId="0" xfId="0" applyFont="1" applyFill="1" applyProtection="1">
      <protection hidden="1"/>
    </xf>
    <xf numFmtId="0" fontId="7" fillId="8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8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164" fontId="6" fillId="0" borderId="0" xfId="2" applyNumberFormat="1" applyFont="1" applyBorder="1" applyAlignment="1" applyProtection="1">
      <protection hidden="1"/>
    </xf>
    <xf numFmtId="164" fontId="6" fillId="0" borderId="0" xfId="2" applyNumberFormat="1" applyFont="1" applyProtection="1">
      <protection hidden="1"/>
    </xf>
    <xf numFmtId="0" fontId="8" fillId="2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164" fontId="6" fillId="6" borderId="7" xfId="0" applyNumberFormat="1" applyFont="1" applyFill="1" applyBorder="1" applyProtection="1">
      <protection hidden="1"/>
    </xf>
    <xf numFmtId="0" fontId="19" fillId="0" borderId="0" xfId="0" applyFont="1" applyProtection="1">
      <protection hidden="1"/>
    </xf>
    <xf numFmtId="164" fontId="6" fillId="0" borderId="7" xfId="0" applyNumberFormat="1" applyFont="1" applyFill="1" applyBorder="1" applyProtection="1">
      <protection hidden="1"/>
    </xf>
    <xf numFmtId="9" fontId="6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164" fontId="8" fillId="0" borderId="0" xfId="2" applyNumberFormat="1" applyFont="1" applyBorder="1" applyAlignment="1" applyProtection="1">
      <protection hidden="1"/>
    </xf>
    <xf numFmtId="0" fontId="18" fillId="0" borderId="0" xfId="0" applyFont="1" applyFill="1" applyProtection="1">
      <protection hidden="1"/>
    </xf>
    <xf numFmtId="164" fontId="6" fillId="6" borderId="0" xfId="0" applyNumberFormat="1" applyFont="1" applyFill="1" applyProtection="1">
      <protection hidden="1"/>
    </xf>
    <xf numFmtId="0" fontId="6" fillId="11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164" fontId="8" fillId="0" borderId="0" xfId="0" applyNumberFormat="1" applyFont="1" applyProtection="1">
      <protection hidden="1"/>
    </xf>
    <xf numFmtId="164" fontId="8" fillId="0" borderId="0" xfId="2" applyNumberFormat="1" applyFont="1" applyProtection="1">
      <protection hidden="1"/>
    </xf>
    <xf numFmtId="0" fontId="1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16" fillId="0" borderId="0" xfId="0" applyFont="1" applyFill="1" applyProtection="1">
      <protection hidden="1"/>
    </xf>
    <xf numFmtId="169" fontId="15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164" fontId="14" fillId="5" borderId="4" xfId="0" applyNumberFormat="1" applyFont="1" applyFill="1" applyBorder="1" applyAlignment="1">
      <alignment horizontal="center"/>
    </xf>
    <xf numFmtId="164" fontId="14" fillId="5" borderId="5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center"/>
    </xf>
    <xf numFmtId="164" fontId="14" fillId="5" borderId="2" xfId="0" applyNumberFormat="1" applyFont="1" applyFill="1" applyBorder="1" applyAlignment="1">
      <alignment horizontal="center"/>
    </xf>
    <xf numFmtId="164" fontId="12" fillId="3" borderId="0" xfId="0" applyNumberFormat="1" applyFont="1" applyFill="1" applyAlignment="1" applyProtection="1">
      <alignment horizontal="center"/>
      <protection hidden="1"/>
    </xf>
    <xf numFmtId="0" fontId="13" fillId="4" borderId="0" xfId="0" applyFont="1" applyFill="1" applyAlignment="1" applyProtection="1">
      <alignment horizontal="center"/>
      <protection hidden="1"/>
    </xf>
    <xf numFmtId="164" fontId="14" fillId="5" borderId="0" xfId="0" applyNumberFormat="1" applyFont="1" applyFill="1" applyAlignment="1" applyProtection="1">
      <alignment horizontal="center"/>
      <protection hidden="1"/>
    </xf>
    <xf numFmtId="167" fontId="21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</cellXfs>
  <cellStyles count="3">
    <cellStyle name="Komma" xfId="1" builtinId="3"/>
    <cellStyle name="Procent" xfId="2" builtinId="5"/>
    <cellStyle name="Standaard" xfId="0" builtinId="0"/>
  </cellStyles>
  <dxfs count="19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0"/>
      </font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0"/>
      </font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A09D00"/>
        </patternFill>
      </fill>
    </dxf>
    <dxf>
      <font>
        <color theme="0"/>
      </font>
      <fill>
        <patternFill>
          <bgColor rgb="FFA09E00"/>
        </patternFill>
      </fill>
    </dxf>
    <dxf>
      <font>
        <color theme="0"/>
      </font>
      <fill>
        <patternFill>
          <bgColor rgb="FFA09D00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9C6500"/>
      <rgbColor rgb="FF800080"/>
      <rgbColor rgb="FF008080"/>
      <rgbColor rgb="FFC0C0C0"/>
      <rgbColor rgb="FF808080"/>
      <rgbColor rgb="FF9999FF"/>
      <rgbColor rgb="FFB33B49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09D00"/>
      <color rgb="FFA09E00"/>
      <color rgb="FFAABED3"/>
      <color rgb="FFDDD955"/>
      <color rgb="FFD94B5B"/>
      <color rgb="FFBE4C5B"/>
      <color rgb="FF610013"/>
      <color rgb="FFB0B0B2"/>
      <color rgb="FFB33B49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0</xdr:row>
      <xdr:rowOff>0</xdr:rowOff>
    </xdr:from>
    <xdr:to>
      <xdr:col>12</xdr:col>
      <xdr:colOff>469900</xdr:colOff>
      <xdr:row>0</xdr:row>
      <xdr:rowOff>1388657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1601" y="0"/>
          <a:ext cx="7397749" cy="138865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0</xdr:rowOff>
    </xdr:from>
    <xdr:to>
      <xdr:col>12</xdr:col>
      <xdr:colOff>831849</xdr:colOff>
      <xdr:row>0</xdr:row>
      <xdr:rowOff>1388657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xmlns="" id="{BB1B34AA-44F0-48A8-9734-872D6D6A2D0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42950" y="0"/>
          <a:ext cx="7397749" cy="138865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0</xdr:rowOff>
    </xdr:from>
    <xdr:to>
      <xdr:col>12</xdr:col>
      <xdr:colOff>469899</xdr:colOff>
      <xdr:row>0</xdr:row>
      <xdr:rowOff>1388657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xmlns="" id="{135C2518-7A2D-419C-A8AC-8578801D29E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250" y="0"/>
          <a:ext cx="7397749" cy="138865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0</xdr:rowOff>
    </xdr:from>
    <xdr:to>
      <xdr:col>12</xdr:col>
      <xdr:colOff>469899</xdr:colOff>
      <xdr:row>0</xdr:row>
      <xdr:rowOff>1388657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E8FACFD7-37DC-4981-A0F2-2AD2CE36068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250" y="0"/>
          <a:ext cx="7397749" cy="138865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M32" sqref="M32"/>
    </sheetView>
  </sheetViews>
  <sheetFormatPr defaultRowHeight="12.5" x14ac:dyDescent="0.25"/>
  <cols>
    <col min="1" max="1" width="5.6328125" style="7" customWidth="1"/>
    <col min="2" max="1025" width="8.6328125" style="7" customWidth="1"/>
    <col min="1026" max="16384" width="8.7265625" style="7"/>
  </cols>
  <sheetData>
    <row r="1" spans="1:13" ht="118.5" customHeight="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s="4" customFormat="1" ht="14" x14ac:dyDescent="0.3">
      <c r="A2" s="24"/>
      <c r="B2" s="25" t="s">
        <v>75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4"/>
    </row>
    <row r="3" spans="1:13" x14ac:dyDescent="0.25">
      <c r="B3" s="65" t="s">
        <v>77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x14ac:dyDescent="0.25">
      <c r="B4" s="9" t="s">
        <v>82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x14ac:dyDescent="0.25">
      <c r="B5" s="10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s="4" customFormat="1" ht="14" x14ac:dyDescent="0.3">
      <c r="A6" s="24"/>
      <c r="B6" s="25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5">
      <c r="B7" s="9" t="s">
        <v>110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3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3" s="5" customFormat="1" ht="14" x14ac:dyDescent="0.3">
      <c r="A9" s="24"/>
      <c r="B9" s="25" t="s">
        <v>53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x14ac:dyDescent="0.25">
      <c r="B10" s="9" t="s">
        <v>83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x14ac:dyDescent="0.25">
      <c r="B11" s="9" t="s">
        <v>84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3" x14ac:dyDescent="0.25">
      <c r="B12" s="11" t="s">
        <v>65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x14ac:dyDescent="0.25">
      <c r="B13" s="9" t="s">
        <v>66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x14ac:dyDescent="0.25">
      <c r="B14" s="11" t="s">
        <v>67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x14ac:dyDescent="0.25">
      <c r="B15" s="11" t="s">
        <v>68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x14ac:dyDescent="0.25">
      <c r="B16" s="11" t="s">
        <v>69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3" x14ac:dyDescent="0.25">
      <c r="B17" s="11" t="s">
        <v>70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3" x14ac:dyDescent="0.25">
      <c r="B18" s="11" t="s">
        <v>71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3" x14ac:dyDescent="0.25">
      <c r="B19" s="65" t="s">
        <v>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x14ac:dyDescent="0.25">
      <c r="B20" s="65" t="s">
        <v>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x14ac:dyDescent="0.2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3" s="5" customFormat="1" ht="14" x14ac:dyDescent="0.3">
      <c r="A22" s="24"/>
      <c r="B22" s="25" t="s">
        <v>54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x14ac:dyDescent="0.25">
      <c r="B23" s="8" t="s">
        <v>52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B24" s="12" t="s">
        <v>85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8"/>
    </row>
    <row r="25" spans="1:13" x14ac:dyDescent="0.25">
      <c r="B25" s="11" t="s">
        <v>86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3" x14ac:dyDescent="0.25">
      <c r="B26" s="11" t="s">
        <v>55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3" x14ac:dyDescent="0.25">
      <c r="B27" s="11" t="s">
        <v>72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3" x14ac:dyDescent="0.25">
      <c r="B28" s="11" t="s">
        <v>73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3" x14ac:dyDescent="0.25">
      <c r="B30" s="11" t="s">
        <v>62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2" spans="1:13" s="4" customFormat="1" ht="14" x14ac:dyDescent="0.3">
      <c r="A32" s="22"/>
      <c r="B32" s="66" t="s">
        <v>74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22"/>
    </row>
    <row r="33" spans="1:14" s="4" customFormat="1" ht="14" x14ac:dyDescent="0.3">
      <c r="A33" s="22"/>
      <c r="B33" s="66" t="s">
        <v>76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22"/>
    </row>
    <row r="34" spans="1:14" s="4" customFormat="1" ht="14" x14ac:dyDescent="0.3">
      <c r="A34" s="22"/>
      <c r="B34" s="66" t="s">
        <v>63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22"/>
    </row>
    <row r="36" spans="1:14" s="4" customFormat="1" ht="14" x14ac:dyDescent="0.3">
      <c r="A36" s="27"/>
      <c r="B36" s="28" t="s">
        <v>88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4" x14ac:dyDescent="0.25">
      <c r="B37" s="69" t="s">
        <v>34</v>
      </c>
      <c r="C37" s="70" t="s">
        <v>35</v>
      </c>
      <c r="D37" s="13" t="s">
        <v>58</v>
      </c>
      <c r="E37" s="13"/>
      <c r="F37" s="13"/>
      <c r="G37" s="13"/>
      <c r="H37" s="13"/>
      <c r="I37" s="13"/>
      <c r="J37" s="13"/>
      <c r="K37" s="13"/>
      <c r="L37" s="14"/>
      <c r="N37" s="6"/>
    </row>
    <row r="38" spans="1:14" x14ac:dyDescent="0.25">
      <c r="B38" s="15"/>
      <c r="C38" s="16"/>
      <c r="D38" s="17" t="s">
        <v>59</v>
      </c>
      <c r="E38" s="17"/>
      <c r="F38" s="17"/>
      <c r="G38" s="17"/>
      <c r="H38" s="17"/>
      <c r="I38" s="17"/>
      <c r="J38" s="17"/>
      <c r="K38" s="17"/>
      <c r="L38" s="18"/>
      <c r="N38" s="6"/>
    </row>
    <row r="39" spans="1:14" x14ac:dyDescent="0.25">
      <c r="B39" s="71" t="s">
        <v>36</v>
      </c>
      <c r="C39" s="72" t="s">
        <v>39</v>
      </c>
      <c r="D39" s="13" t="s">
        <v>56</v>
      </c>
      <c r="E39" s="13"/>
      <c r="F39" s="13"/>
      <c r="G39" s="13"/>
      <c r="H39" s="13"/>
      <c r="I39" s="13"/>
      <c r="J39" s="13"/>
      <c r="K39" s="13"/>
      <c r="L39" s="14"/>
      <c r="N39" s="6"/>
    </row>
    <row r="40" spans="1:14" x14ac:dyDescent="0.25">
      <c r="B40" s="19"/>
      <c r="C40" s="20"/>
      <c r="D40" s="17" t="s">
        <v>57</v>
      </c>
      <c r="E40" s="17"/>
      <c r="F40" s="17"/>
      <c r="G40" s="17"/>
      <c r="H40" s="17"/>
      <c r="I40" s="17"/>
      <c r="J40" s="17"/>
      <c r="K40" s="17"/>
      <c r="L40" s="18"/>
      <c r="N40" s="6"/>
    </row>
    <row r="41" spans="1:14" x14ac:dyDescent="0.25">
      <c r="B41" s="73" t="s">
        <v>37</v>
      </c>
      <c r="C41" s="74" t="s">
        <v>38</v>
      </c>
      <c r="D41" s="13" t="s">
        <v>60</v>
      </c>
      <c r="E41" s="13"/>
      <c r="F41" s="13"/>
      <c r="G41" s="13"/>
      <c r="H41" s="13"/>
      <c r="I41" s="13"/>
      <c r="J41" s="13"/>
      <c r="K41" s="13"/>
      <c r="L41" s="14"/>
      <c r="N41" s="6"/>
    </row>
    <row r="42" spans="1:14" x14ac:dyDescent="0.25">
      <c r="B42" s="67" t="s">
        <v>61</v>
      </c>
      <c r="C42" s="68"/>
      <c r="D42" s="17"/>
      <c r="E42" s="17"/>
      <c r="F42" s="17"/>
      <c r="G42" s="17"/>
      <c r="H42" s="17"/>
      <c r="I42" s="17"/>
      <c r="J42" s="17"/>
      <c r="K42" s="17"/>
      <c r="L42" s="18"/>
      <c r="N42" s="6"/>
    </row>
    <row r="43" spans="1:14" x14ac:dyDescent="0.25">
      <c r="N43" s="6"/>
    </row>
    <row r="44" spans="1:14" x14ac:dyDescent="0.25">
      <c r="B44" s="32" t="s">
        <v>111</v>
      </c>
      <c r="C44" s="64">
        <v>43993</v>
      </c>
      <c r="D44" s="64"/>
      <c r="E44" s="64"/>
    </row>
  </sheetData>
  <sheetProtection algorithmName="SHA-512" hashValue="6aV196nsTBzEJdUtaG+aj+02RmIahE48zg9xGFYYHieFeG6RyL59NG+TkE78BdlmxTmezydGLN4iW3U2q+N03A==" saltValue="3NxrmoeOOcvnLVRxXJxoAQ==" spinCount="100000" sheet="1" objects="1" scenarios="1" selectLockedCells="1" selectUnlockedCells="1"/>
  <mergeCells count="11">
    <mergeCell ref="C44:E44"/>
    <mergeCell ref="B3:M3"/>
    <mergeCell ref="B19:M19"/>
    <mergeCell ref="B20:M20"/>
    <mergeCell ref="B32:L32"/>
    <mergeCell ref="B42:C42"/>
    <mergeCell ref="B37:C37"/>
    <mergeCell ref="B39:C39"/>
    <mergeCell ref="B41:C41"/>
    <mergeCell ref="B33:L33"/>
    <mergeCell ref="B34:L34"/>
  </mergeCells>
  <conditionalFormatting sqref="B41">
    <cfRule type="cellIs" dxfId="191" priority="2" operator="greaterThan">
      <formula>0.9</formula>
    </cfRule>
  </conditionalFormatting>
  <conditionalFormatting sqref="B42">
    <cfRule type="cellIs" dxfId="190" priority="1" operator="greaterThan">
      <formula>0.9</formula>
    </cfRule>
  </conditionalFormatting>
  <pageMargins left="0.7" right="0.7" top="0.75" bottom="0.75" header="0.51180555555555496" footer="0.51180555555555496"/>
  <pageSetup paperSize="9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zoomScaleNormal="100" workbookViewId="0">
      <selection activeCell="D6" sqref="D6:D8"/>
    </sheetView>
  </sheetViews>
  <sheetFormatPr defaultRowHeight="14" x14ac:dyDescent="0.3"/>
  <cols>
    <col min="1" max="1" width="2.6328125" style="7" customWidth="1"/>
    <col min="2" max="2" width="12.6328125" style="7" customWidth="1"/>
    <col min="3" max="3" width="2.6328125" style="7" customWidth="1"/>
    <col min="4" max="4" width="12.6328125" style="7" customWidth="1"/>
    <col min="5" max="5" width="2.6328125" style="7" customWidth="1"/>
    <col min="6" max="6" width="12.6328125" style="7" customWidth="1"/>
    <col min="7" max="7" width="2.6328125" style="7" customWidth="1"/>
    <col min="8" max="10" width="12.6328125" style="7" customWidth="1"/>
    <col min="11" max="11" width="2.6328125" style="7" customWidth="1"/>
    <col min="12" max="14" width="12.6328125" style="7" customWidth="1"/>
    <col min="15" max="15" width="2.6328125" style="7" customWidth="1"/>
    <col min="16" max="1028" width="8.6328125" style="4" customWidth="1"/>
    <col min="1029" max="16384" width="8.7265625" style="4"/>
  </cols>
  <sheetData>
    <row r="1" spans="1:15" s="39" customFormat="1" ht="118.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61" customFormat="1" ht="12.5" customHeight="1" x14ac:dyDescent="0.3">
      <c r="A2" s="35"/>
      <c r="B2" s="36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9" customFormat="1" ht="12.5" customHeight="1" x14ac:dyDescent="0.3">
      <c r="A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39" customFormat="1" ht="12.5" customHeight="1" x14ac:dyDescent="0.3">
      <c r="A4" s="37"/>
      <c r="B4" s="37"/>
      <c r="C4" s="37"/>
      <c r="D4" s="37" t="s">
        <v>4</v>
      </c>
      <c r="E4" s="37"/>
      <c r="F4" s="37"/>
      <c r="G4" s="37"/>
      <c r="H4" s="37" t="s">
        <v>5</v>
      </c>
      <c r="I4" s="37" t="s">
        <v>5</v>
      </c>
      <c r="J4" s="37" t="s">
        <v>5</v>
      </c>
      <c r="K4" s="37"/>
      <c r="L4" s="37" t="s">
        <v>6</v>
      </c>
      <c r="M4" s="37" t="s">
        <v>6</v>
      </c>
      <c r="N4" s="37" t="s">
        <v>7</v>
      </c>
      <c r="O4" s="37"/>
    </row>
    <row r="5" spans="1:15" s="39" customFormat="1" ht="12.5" customHeight="1" x14ac:dyDescent="0.3">
      <c r="A5" s="37"/>
      <c r="B5" s="37" t="s">
        <v>8</v>
      </c>
      <c r="C5" s="37"/>
      <c r="D5" s="37" t="s">
        <v>9</v>
      </c>
      <c r="E5" s="37"/>
      <c r="F5" s="37" t="s">
        <v>16</v>
      </c>
      <c r="G5" s="37"/>
      <c r="H5" s="37" t="s">
        <v>10</v>
      </c>
      <c r="I5" s="37" t="s">
        <v>11</v>
      </c>
      <c r="J5" s="37" t="s">
        <v>12</v>
      </c>
      <c r="K5" s="37"/>
      <c r="L5" s="37" t="s">
        <v>10</v>
      </c>
      <c r="M5" s="37" t="s">
        <v>11</v>
      </c>
      <c r="N5" s="37" t="s">
        <v>12</v>
      </c>
      <c r="O5" s="37"/>
    </row>
    <row r="6" spans="1:15" ht="12.5" customHeight="1" x14ac:dyDescent="0.3">
      <c r="B6" s="30"/>
      <c r="C6" s="21"/>
      <c r="D6" s="30"/>
      <c r="F6" s="33"/>
      <c r="G6" s="21"/>
      <c r="H6" s="30"/>
      <c r="I6" s="30"/>
      <c r="J6" s="30"/>
      <c r="K6" s="21"/>
      <c r="L6" s="30"/>
      <c r="M6" s="30"/>
      <c r="N6" s="30"/>
    </row>
    <row r="7" spans="1:15" ht="12.5" customHeight="1" x14ac:dyDescent="0.3">
      <c r="B7" s="30"/>
      <c r="C7" s="21"/>
      <c r="D7" s="30"/>
      <c r="F7" s="33"/>
      <c r="G7" s="21"/>
      <c r="H7" s="30"/>
      <c r="I7" s="30"/>
      <c r="J7" s="30"/>
      <c r="K7" s="21"/>
      <c r="L7" s="30"/>
      <c r="M7" s="30"/>
      <c r="N7" s="30"/>
    </row>
    <row r="8" spans="1:15" ht="12.5" customHeight="1" x14ac:dyDescent="0.3">
      <c r="B8" s="30"/>
      <c r="C8" s="21"/>
      <c r="D8" s="30"/>
      <c r="F8" s="33"/>
      <c r="G8" s="21"/>
      <c r="H8" s="30"/>
      <c r="I8" s="30"/>
      <c r="J8" s="30"/>
      <c r="K8" s="21"/>
      <c r="L8" s="30"/>
      <c r="M8" s="30"/>
      <c r="N8" s="30"/>
    </row>
    <row r="9" spans="1:15" s="39" customFormat="1" ht="12.5" customHeight="1" x14ac:dyDescent="0.3">
      <c r="A9" s="37"/>
      <c r="B9" s="38" t="s">
        <v>47</v>
      </c>
      <c r="C9" s="38"/>
      <c r="D9" s="38">
        <f>SUM(D6:D8)</f>
        <v>0</v>
      </c>
      <c r="E9" s="38"/>
      <c r="F9" s="38"/>
      <c r="G9" s="38"/>
      <c r="H9" s="38">
        <f>SUM(H6:H8)</f>
        <v>0</v>
      </c>
      <c r="I9" s="38">
        <f>SUM(I6:I8)</f>
        <v>0</v>
      </c>
      <c r="J9" s="38">
        <f>SUM(J6:J8)</f>
        <v>0</v>
      </c>
      <c r="K9" s="38"/>
      <c r="L9" s="38">
        <f>SUM(L6:L8)</f>
        <v>0</v>
      </c>
      <c r="M9" s="38">
        <f t="shared" ref="M9:N9" si="0">SUM(M6:M8)</f>
        <v>0</v>
      </c>
      <c r="N9" s="38">
        <f t="shared" si="0"/>
        <v>0</v>
      </c>
      <c r="O9" s="37"/>
    </row>
    <row r="10" spans="1:15" s="39" customFormat="1" ht="12.5" customHeight="1" x14ac:dyDescent="0.3">
      <c r="A10" s="37"/>
      <c r="B10" s="38"/>
      <c r="C10" s="38"/>
      <c r="D10" s="37"/>
      <c r="E10" s="37"/>
      <c r="F10" s="37"/>
      <c r="G10" s="38"/>
      <c r="H10" s="53" t="str">
        <f>IFERROR((H9/D9),"Vul in de 2e")</f>
        <v>Vul in de 2e</v>
      </c>
      <c r="I10" s="53" t="str">
        <f>IFERROR((I9/D9),"kolom aantal")</f>
        <v>kolom aantal</v>
      </c>
      <c r="J10" s="53" t="str">
        <f>IFERROR((J9/D9),"leerlingen in")</f>
        <v>leerlingen in</v>
      </c>
      <c r="K10" s="38"/>
      <c r="L10" s="53" t="str">
        <f>IFERROR((L9/D9)," ")</f>
        <v xml:space="preserve"> </v>
      </c>
      <c r="M10" s="53" t="str">
        <f>IFERROR((M9/D9)," ")</f>
        <v xml:space="preserve"> </v>
      </c>
      <c r="N10" s="53" t="str">
        <f>IFERROR((N9/D9)," ")</f>
        <v xml:space="preserve"> </v>
      </c>
      <c r="O10" s="37"/>
    </row>
    <row r="11" spans="1:15" s="39" customFormat="1" ht="12.5" customHeight="1" x14ac:dyDescent="0.3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7"/>
    </row>
    <row r="12" spans="1:15" s="39" customFormat="1" ht="12.5" customHeight="1" x14ac:dyDescent="0.3">
      <c r="A12" s="37"/>
      <c r="B12" s="38"/>
      <c r="C12" s="38"/>
      <c r="D12" s="38" t="s">
        <v>108</v>
      </c>
      <c r="E12" s="38"/>
      <c r="F12" s="38"/>
      <c r="G12" s="38"/>
      <c r="H12" s="78" t="str">
        <f>IFERROR(ROUND(AVERAGE(F6:F8),1),"Weging ontbreekt")</f>
        <v>Weging ontbreekt</v>
      </c>
      <c r="I12" s="78"/>
      <c r="J12" s="38"/>
      <c r="K12" s="38"/>
      <c r="L12" s="38"/>
      <c r="M12" s="38"/>
      <c r="N12" s="38"/>
      <c r="O12" s="37"/>
    </row>
    <row r="13" spans="1:15" s="39" customFormat="1" ht="12.5" customHeight="1" x14ac:dyDescent="0.3">
      <c r="A13" s="37"/>
      <c r="B13" s="38"/>
      <c r="C13" s="38"/>
      <c r="D13" s="38"/>
      <c r="E13" s="38"/>
      <c r="F13" s="38"/>
      <c r="G13" s="38"/>
      <c r="H13" s="62"/>
      <c r="I13" s="62"/>
      <c r="J13" s="38"/>
      <c r="K13" s="38"/>
      <c r="L13" s="38"/>
      <c r="M13" s="38"/>
      <c r="N13" s="38"/>
      <c r="O13" s="37"/>
    </row>
    <row r="14" spans="1:15" s="61" customFormat="1" ht="12.5" customHeight="1" x14ac:dyDescent="0.3">
      <c r="A14" s="35"/>
      <c r="B14" s="36" t="s">
        <v>114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s="39" customFormat="1" ht="12.5" customHeight="1" x14ac:dyDescent="0.3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7"/>
    </row>
    <row r="16" spans="1:15" s="39" customFormat="1" ht="12.5" customHeight="1" x14ac:dyDescent="0.3">
      <c r="A16" s="37"/>
      <c r="B16" s="37" t="s">
        <v>117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7"/>
    </row>
    <row r="17" spans="1:15" s="39" customFormat="1" ht="12.5" customHeight="1" x14ac:dyDescent="0.3">
      <c r="A17" s="37"/>
      <c r="B17" s="37" t="s">
        <v>119</v>
      </c>
      <c r="C17" s="38"/>
      <c r="D17" s="37"/>
      <c r="E17" s="37"/>
      <c r="F17" s="40" t="s">
        <v>120</v>
      </c>
      <c r="G17" s="37"/>
      <c r="H17" s="37"/>
      <c r="I17" s="41">
        <v>0.85</v>
      </c>
      <c r="J17" s="37"/>
      <c r="K17" s="37"/>
      <c r="L17" s="40" t="s">
        <v>122</v>
      </c>
      <c r="M17" s="37"/>
      <c r="N17" s="42" t="str">
        <f>IFERROR((VLOOKUP(H12,Verbergen!1:1048576,2,0)),"")</f>
        <v/>
      </c>
      <c r="O17" s="37"/>
    </row>
    <row r="18" spans="1:15" s="39" customFormat="1" ht="12.5" customHeight="1" x14ac:dyDescent="0.3">
      <c r="A18" s="37"/>
      <c r="B18" s="38"/>
      <c r="C18" s="38"/>
      <c r="D18" s="37"/>
      <c r="E18" s="37"/>
      <c r="F18" s="40" t="s">
        <v>121</v>
      </c>
      <c r="G18" s="37"/>
      <c r="H18" s="37"/>
      <c r="I18" s="43" t="str">
        <f>IFERROR((VLOOKUP(H12,Verbergen!A:E,5,0)),"")</f>
        <v/>
      </c>
      <c r="J18" s="37"/>
      <c r="K18" s="37"/>
      <c r="L18" s="40" t="s">
        <v>123</v>
      </c>
      <c r="M18" s="37"/>
      <c r="N18" s="42" t="str">
        <f>IFERROR((VLOOKUP(H12,Verbergen!1:1048576,3,0)),"")</f>
        <v/>
      </c>
      <c r="O18" s="37"/>
    </row>
    <row r="19" spans="1:15" s="39" customFormat="1" ht="12.5" customHeight="1" x14ac:dyDescent="0.3">
      <c r="A19" s="37"/>
      <c r="B19" s="38"/>
      <c r="C19" s="38"/>
      <c r="D19" s="38"/>
      <c r="E19" s="38"/>
      <c r="F19" s="38"/>
      <c r="G19" s="38"/>
      <c r="H19" s="38"/>
      <c r="I19" s="44"/>
      <c r="J19" s="38"/>
      <c r="K19" s="38"/>
      <c r="L19" s="38"/>
      <c r="M19" s="38"/>
      <c r="N19" s="38"/>
      <c r="O19" s="37"/>
    </row>
    <row r="20" spans="1:15" s="61" customFormat="1" ht="12.5" customHeight="1" x14ac:dyDescent="0.3">
      <c r="A20" s="35"/>
      <c r="B20" s="36" t="s">
        <v>87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s="63" customFormat="1" ht="12.5" customHeight="1" x14ac:dyDescent="0.3">
      <c r="A21" s="45"/>
      <c r="B21" s="4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s="63" customFormat="1" ht="12.5" customHeight="1" x14ac:dyDescent="0.3">
      <c r="A22" s="45"/>
      <c r="B22" s="47" t="s">
        <v>117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s="39" customFormat="1" ht="12.5" customHeight="1" x14ac:dyDescent="0.3">
      <c r="A23" s="37"/>
      <c r="B23" s="37" t="s">
        <v>118</v>
      </c>
      <c r="C23" s="37"/>
      <c r="D23" s="37"/>
      <c r="E23" s="40"/>
      <c r="F23" s="40" t="s">
        <v>13</v>
      </c>
      <c r="G23" s="40"/>
      <c r="H23" s="37"/>
      <c r="I23" s="48" t="str">
        <f>IFERROR((H9+I9+J9)/((3*D6)+(3*D7)+(3*D8))," ")</f>
        <v xml:space="preserve"> </v>
      </c>
      <c r="J23" s="37"/>
      <c r="K23" s="49"/>
      <c r="L23" s="40" t="s">
        <v>14</v>
      </c>
      <c r="M23" s="49"/>
      <c r="N23" s="50" t="str">
        <f>IFERROR((L9+M9+N9)/((3*D6)+(3*D7)+(3*D8))," ")</f>
        <v xml:space="preserve"> </v>
      </c>
      <c r="O23" s="37"/>
    </row>
    <row r="24" spans="1:15" s="39" customFormat="1" ht="12.5" customHeight="1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s="61" customFormat="1" ht="12.5" customHeight="1" x14ac:dyDescent="0.3">
      <c r="A25" s="35"/>
      <c r="B25" s="36" t="s">
        <v>88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s="63" customFormat="1" ht="12.5" customHeight="1" x14ac:dyDescent="0.3">
      <c r="A26" s="45"/>
      <c r="B26" s="4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s="39" customFormat="1" ht="12.5" customHeight="1" x14ac:dyDescent="0.3">
      <c r="A27" s="37"/>
      <c r="B27" s="37"/>
      <c r="C27" s="37"/>
      <c r="D27" s="75" t="s">
        <v>109</v>
      </c>
      <c r="E27" s="75"/>
      <c r="F27" s="75"/>
      <c r="G27" s="75"/>
      <c r="H27" s="37"/>
      <c r="I27" s="37" t="s">
        <v>112</v>
      </c>
      <c r="J27" s="37"/>
      <c r="K27" s="37"/>
      <c r="L27" s="51"/>
      <c r="M27" s="37"/>
      <c r="N27" s="37"/>
      <c r="O27" s="37"/>
    </row>
    <row r="28" spans="1:15" s="39" customFormat="1" ht="12.5" customHeight="1" x14ac:dyDescent="0.3">
      <c r="A28" s="37"/>
      <c r="B28" s="37"/>
      <c r="C28" s="37"/>
      <c r="D28" s="76" t="s">
        <v>29</v>
      </c>
      <c r="E28" s="76"/>
      <c r="F28" s="76"/>
      <c r="G28" s="76"/>
      <c r="H28" s="37"/>
      <c r="I28" s="37" t="s">
        <v>113</v>
      </c>
      <c r="J28" s="37"/>
      <c r="K28" s="37"/>
      <c r="L28" s="37"/>
      <c r="M28" s="37"/>
      <c r="N28" s="37"/>
      <c r="O28" s="37"/>
    </row>
    <row r="29" spans="1:15" s="39" customFormat="1" ht="12.5" customHeight="1" x14ac:dyDescent="0.3">
      <c r="A29" s="37"/>
      <c r="B29" s="37"/>
      <c r="C29" s="37"/>
      <c r="D29" s="77" t="s">
        <v>30</v>
      </c>
      <c r="E29" s="77"/>
      <c r="F29" s="77"/>
      <c r="G29" s="77"/>
      <c r="H29" s="37"/>
      <c r="I29" s="37"/>
      <c r="J29" s="37"/>
      <c r="K29" s="37"/>
      <c r="L29" s="37"/>
      <c r="M29" s="37"/>
      <c r="N29" s="37"/>
      <c r="O29" s="37"/>
    </row>
    <row r="30" spans="1:15" s="39" customFormat="1" ht="12.5" customHeight="1" x14ac:dyDescent="0.3">
      <c r="A30" s="37"/>
      <c r="B30" s="52" t="s">
        <v>126</v>
      </c>
      <c r="C30" s="37"/>
      <c r="D30" s="37" t="s">
        <v>61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s="39" customFormat="1" ht="12.5" customHeight="1" x14ac:dyDescent="0.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s="39" customFormat="1" ht="12.5" customHeight="1" x14ac:dyDescent="0.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s="39" customFormat="1" x14ac:dyDescent="0.3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s="39" customFormat="1" x14ac:dyDescent="0.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s="39" customFormat="1" x14ac:dyDescent="0.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s="39" customFormat="1" x14ac:dyDescent="0.3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s="39" customFormat="1" x14ac:dyDescent="0.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s="39" customFormat="1" x14ac:dyDescent="0.3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s="39" customFormat="1" x14ac:dyDescent="0.3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s="39" customFormat="1" x14ac:dyDescent="0.3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s="39" customFormat="1" x14ac:dyDescent="0.3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s="39" customFormat="1" x14ac:dyDescent="0.3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s="39" customFormat="1" x14ac:dyDescent="0.3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s="39" customFormat="1" x14ac:dyDescent="0.3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s="39" customFormat="1" x14ac:dyDescent="0.3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s="39" customFormat="1" x14ac:dyDescent="0.3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s="39" customFormat="1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s="39" customFormat="1" x14ac:dyDescent="0.3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s="39" customFormat="1" x14ac:dyDescent="0.3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s="39" customFormat="1" x14ac:dyDescent="0.3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s="39" customFormat="1" x14ac:dyDescent="0.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s="39" customFormat="1" x14ac:dyDescent="0.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s="39" customFormat="1" x14ac:dyDescent="0.3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s="39" customFormat="1" x14ac:dyDescent="0.3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s="39" customFormat="1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s="39" customFormat="1" x14ac:dyDescent="0.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s="39" customFormat="1" x14ac:dyDescent="0.3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s="39" customFormat="1" x14ac:dyDescent="0.3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s="39" customFormat="1" x14ac:dyDescent="0.3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s="39" customFormat="1" x14ac:dyDescent="0.3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s="39" customFormat="1" x14ac:dyDescent="0.3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s="39" customFormat="1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s="39" customFormat="1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s="39" customFormat="1" x14ac:dyDescent="0.3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s="39" customFormat="1" x14ac:dyDescent="0.3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s="39" customFormat="1" x14ac:dyDescent="0.3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s="39" customFormat="1" x14ac:dyDescent="0.3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s="39" customFormat="1" x14ac:dyDescent="0.3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s="39" customFormat="1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s="39" customFormat="1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s="39" customFormat="1" x14ac:dyDescent="0.3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s="39" customFormat="1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s="39" customFormat="1" x14ac:dyDescent="0.3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s="39" customFormat="1" x14ac:dyDescent="0.3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s="39" customFormat="1" x14ac:dyDescent="0.3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s="39" customFormat="1" x14ac:dyDescent="0.3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s="39" customFormat="1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s="39" customFormat="1" x14ac:dyDescent="0.3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s="39" customFormat="1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s="39" customFormat="1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s="39" customFormat="1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s="39" customFormat="1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s="39" customFormat="1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s="39" customFormat="1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s="39" customFormat="1" x14ac:dyDescent="0.3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s="39" customFormat="1" x14ac:dyDescent="0.3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s="39" customFormat="1" x14ac:dyDescent="0.3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s="39" customFormat="1" x14ac:dyDescent="0.3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s="39" customFormat="1" x14ac:dyDescent="0.3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s="39" customFormat="1" x14ac:dyDescent="0.3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s="39" customFormat="1" x14ac:dyDescent="0.3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s="39" customFormat="1" x14ac:dyDescent="0.3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s="39" customFormat="1" x14ac:dyDescent="0.3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s="39" customFormat="1" x14ac:dyDescent="0.3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s="39" customFormat="1" x14ac:dyDescent="0.3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s="39" customFormat="1" x14ac:dyDescent="0.3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s="39" customFormat="1" x14ac:dyDescent="0.3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s="39" customFormat="1" x14ac:dyDescent="0.3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s="39" customFormat="1" x14ac:dyDescent="0.3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s="39" customFormat="1" x14ac:dyDescent="0.3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s="39" customFormat="1" x14ac:dyDescent="0.3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s="39" customFormat="1" x14ac:dyDescent="0.3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s="39" customFormat="1" x14ac:dyDescent="0.3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s="39" customFormat="1" x14ac:dyDescent="0.3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s="39" customFormat="1" x14ac:dyDescent="0.3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s="39" customFormat="1" x14ac:dyDescent="0.3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s="39" customFormat="1" x14ac:dyDescent="0.3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s="39" customFormat="1" x14ac:dyDescent="0.3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s="39" customFormat="1" x14ac:dyDescent="0.3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s="39" customFormat="1" x14ac:dyDescent="0.3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s="39" customFormat="1" x14ac:dyDescent="0.3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s="39" customFormat="1" x14ac:dyDescent="0.3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s="39" customFormat="1" x14ac:dyDescent="0.3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s="39" customFormat="1" x14ac:dyDescent="0.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s="39" customFormat="1" x14ac:dyDescent="0.3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s="39" customFormat="1" x14ac:dyDescent="0.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s="39" customFormat="1" x14ac:dyDescent="0.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s="39" customFormat="1" x14ac:dyDescent="0.3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s="39" customFormat="1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s="39" customFormat="1" x14ac:dyDescent="0.3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s="39" customFormat="1" x14ac:dyDescent="0.3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s="39" customFormat="1" x14ac:dyDescent="0.3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s="39" customFormat="1" x14ac:dyDescent="0.3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s="39" customFormat="1" x14ac:dyDescent="0.3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s="39" customFormat="1" x14ac:dyDescent="0.3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s="39" customFormat="1" x14ac:dyDescent="0.3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s="39" customFormat="1" x14ac:dyDescent="0.3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s="39" customFormat="1" x14ac:dyDescent="0.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s="39" customFormat="1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s="39" customFormat="1" x14ac:dyDescent="0.3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s="39" customFormat="1" x14ac:dyDescent="0.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s="39" customFormat="1" x14ac:dyDescent="0.3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s="39" customFormat="1" x14ac:dyDescent="0.3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s="39" customFormat="1" x14ac:dyDescent="0.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s="39" customFormat="1" x14ac:dyDescent="0.3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s="39" customFormat="1" x14ac:dyDescent="0.3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s="39" customFormat="1" x14ac:dyDescent="0.3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s="39" customFormat="1" x14ac:dyDescent="0.3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s="39" customFormat="1" x14ac:dyDescent="0.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s="39" customFormat="1" x14ac:dyDescent="0.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s="39" customFormat="1" x14ac:dyDescent="0.3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s="39" customFormat="1" x14ac:dyDescent="0.3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s="39" customFormat="1" x14ac:dyDescent="0.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s="39" customFormat="1" x14ac:dyDescent="0.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s="39" customFormat="1" x14ac:dyDescent="0.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s="39" customFormat="1" x14ac:dyDescent="0.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s="39" customFormat="1" x14ac:dyDescent="0.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s="39" customFormat="1" x14ac:dyDescent="0.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s="39" customFormat="1" x14ac:dyDescent="0.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s="39" customFormat="1" x14ac:dyDescent="0.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s="39" customFormat="1" x14ac:dyDescent="0.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s="39" customFormat="1" x14ac:dyDescent="0.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s="39" customFormat="1" x14ac:dyDescent="0.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</sheetData>
  <sheetProtection algorithmName="SHA-512" hashValue="lHmB7aJkHQjZIl75wnXVCw1JHy6q4GWZKmCJhUzO4NEk8MIcwnPiOyRh0vp9kukto0beUM/nrN1e+ThofYUVtQ==" saltValue="GbcUMF0ozzYH/1CuhNbjXQ==" spinCount="100000" sheet="1" objects="1" scenarios="1"/>
  <mergeCells count="4">
    <mergeCell ref="D27:G27"/>
    <mergeCell ref="D28:G28"/>
    <mergeCell ref="D29:G29"/>
    <mergeCell ref="H12:I12"/>
  </mergeCells>
  <conditionalFormatting sqref="D29:F29">
    <cfRule type="cellIs" dxfId="189" priority="23" operator="greaterThan">
      <formula>0.9</formula>
    </cfRule>
  </conditionalFormatting>
  <conditionalFormatting sqref="I23">
    <cfRule type="containsText" dxfId="188" priority="421" operator="containsText" text=" ">
      <formula>NOT(ISERROR(SEARCH(" ",I23)))</formula>
    </cfRule>
    <cfRule type="cellIs" dxfId="187" priority="422" operator="greaterThanOrEqual">
      <formula>$I$18</formula>
    </cfRule>
    <cfRule type="cellIs" dxfId="186" priority="423" stopIfTrue="1" operator="between">
      <formula>0.8499</formula>
      <formula>$I$18</formula>
    </cfRule>
    <cfRule type="cellIs" dxfId="185" priority="424" operator="lessThan">
      <formula>0.85</formula>
    </cfRule>
  </conditionalFormatting>
  <conditionalFormatting sqref="N23">
    <cfRule type="containsText" dxfId="184" priority="425" operator="containsText" text=" ">
      <formula>NOT(ISERROR(SEARCH(" ",N23)))</formula>
    </cfRule>
    <cfRule type="cellIs" dxfId="183" priority="426" operator="between">
      <formula>$N$17</formula>
      <formula>$N$18</formula>
    </cfRule>
    <cfRule type="cellIs" dxfId="182" priority="427" operator="lessThan">
      <formula>$N$17</formula>
    </cfRule>
    <cfRule type="cellIs" dxfId="181" priority="428" operator="greaterThan">
      <formula>$N$18</formula>
    </cfRule>
  </conditionalFormatting>
  <conditionalFormatting sqref="H10:J10">
    <cfRule type="cellIs" dxfId="180" priority="429" operator="greaterThanOrEqual">
      <formula>$I$18</formula>
    </cfRule>
    <cfRule type="cellIs" dxfId="179" priority="430" operator="lessThanOrEqual">
      <formula>0.85</formula>
    </cfRule>
    <cfRule type="cellIs" dxfId="178" priority="431" operator="between">
      <formula>0.85</formula>
      <formula>$I$18</formula>
    </cfRule>
  </conditionalFormatting>
  <conditionalFormatting sqref="L10:N10">
    <cfRule type="cellIs" dxfId="177" priority="432" stopIfTrue="1" operator="greaterThanOrEqual">
      <formula>$N$18</formula>
    </cfRule>
    <cfRule type="cellIs" dxfId="176" priority="433" operator="lessThan">
      <formula>$N$17</formula>
    </cfRule>
    <cfRule type="cellIs" dxfId="175" priority="434" operator="between">
      <formula>$N$17</formula>
      <formula>"0%$K$17"</formula>
    </cfRule>
  </conditionalFormatting>
  <conditionalFormatting sqref="H6:J6 L6:N6">
    <cfRule type="cellIs" dxfId="174" priority="19" operator="greaterThan">
      <formula>$D$6</formula>
    </cfRule>
  </conditionalFormatting>
  <conditionalFormatting sqref="H7:J7 L7:N7">
    <cfRule type="cellIs" dxfId="173" priority="18" operator="greaterThan">
      <formula>$D$7</formula>
    </cfRule>
  </conditionalFormatting>
  <conditionalFormatting sqref="H8:J8 L8:N8">
    <cfRule type="cellIs" dxfId="172" priority="17" operator="greaterThan">
      <formula>$D$8</formula>
    </cfRule>
  </conditionalFormatting>
  <conditionalFormatting sqref="H12:I12">
    <cfRule type="containsText" dxfId="171" priority="14" operator="containsText" text="Weging ontbreekt">
      <formula>NOT(ISERROR(SEARCH("Weging ontbreekt",H12)))</formula>
    </cfRule>
  </conditionalFormatting>
  <conditionalFormatting sqref="H10">
    <cfRule type="containsText" dxfId="170" priority="13" operator="containsText" text="Vul in de 2e">
      <formula>NOT(ISERROR(SEARCH("Vul in de 2e",H10)))</formula>
    </cfRule>
  </conditionalFormatting>
  <conditionalFormatting sqref="I10">
    <cfRule type="containsText" dxfId="169" priority="12" operator="containsText" text="kolom aantal">
      <formula>NOT(ISERROR(SEARCH("kolom aantal",I10)))</formula>
    </cfRule>
  </conditionalFormatting>
  <conditionalFormatting sqref="J10">
    <cfRule type="containsText" dxfId="168" priority="11" operator="containsText" text="leerlingen in">
      <formula>NOT(ISERROR(SEARCH("leerlingen in",J10)))</formula>
    </cfRule>
  </conditionalFormatting>
  <conditionalFormatting sqref="L10:N10">
    <cfRule type="containsText" dxfId="167" priority="10" operator="containsText" text=" ">
      <formula>NOT(ISERROR(SEARCH(" ",L10)))</formula>
    </cfRule>
  </conditionalFormatting>
  <conditionalFormatting sqref="L6">
    <cfRule type="cellIs" dxfId="166" priority="9" operator="greaterThan">
      <formula>$H$6</formula>
    </cfRule>
  </conditionalFormatting>
  <conditionalFormatting sqref="M6">
    <cfRule type="cellIs" dxfId="165" priority="8" operator="greaterThan">
      <formula>$I$6</formula>
    </cfRule>
  </conditionalFormatting>
  <conditionalFormatting sqref="N6">
    <cfRule type="cellIs" dxfId="164" priority="7" operator="greaterThan">
      <formula>$J$6</formula>
    </cfRule>
  </conditionalFormatting>
  <conditionalFormatting sqref="L7">
    <cfRule type="cellIs" dxfId="163" priority="6" operator="greaterThan">
      <formula>$H$7</formula>
    </cfRule>
  </conditionalFormatting>
  <conditionalFormatting sqref="M7">
    <cfRule type="cellIs" dxfId="162" priority="5" operator="greaterThan">
      <formula>$I$7</formula>
    </cfRule>
  </conditionalFormatting>
  <conditionalFormatting sqref="N7">
    <cfRule type="cellIs" dxfId="161" priority="4" operator="greaterThan">
      <formula>$J$7</formula>
    </cfRule>
  </conditionalFormatting>
  <conditionalFormatting sqref="L8">
    <cfRule type="cellIs" dxfId="160" priority="3" operator="greaterThan">
      <formula>$H$8</formula>
    </cfRule>
  </conditionalFormatting>
  <conditionalFormatting sqref="M8">
    <cfRule type="cellIs" dxfId="159" priority="2" operator="greaterThan">
      <formula>$I$8</formula>
    </cfRule>
  </conditionalFormatting>
  <conditionalFormatting sqref="N8">
    <cfRule type="cellIs" dxfId="158" priority="1" operator="greaterThan">
      <formula>$J$8</formula>
    </cfRule>
  </conditionalFormatting>
  <pageMargins left="0.7" right="0.7" top="0.75" bottom="0.75" header="0.51180555555555496" footer="0.51180555555555496"/>
  <pageSetup paperSize="9" firstPageNumber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A34" zoomScaleNormal="100" workbookViewId="0">
      <selection activeCell="F55" sqref="F55"/>
    </sheetView>
  </sheetViews>
  <sheetFormatPr defaultRowHeight="12.5" x14ac:dyDescent="0.25"/>
  <cols>
    <col min="1" max="1" width="5.6328125" style="37" customWidth="1"/>
    <col min="2" max="4" width="8.6328125" style="37" customWidth="1"/>
    <col min="5" max="5" width="16" style="37" customWidth="1"/>
    <col min="6" max="6" width="10.6328125" style="7" customWidth="1"/>
    <col min="7" max="7" width="5.6328125" style="37" customWidth="1"/>
    <col min="8" max="9" width="8.6328125" style="37" customWidth="1"/>
    <col min="10" max="10" width="10.6328125" style="37" customWidth="1"/>
    <col min="11" max="11" width="5.6328125" style="37" customWidth="1"/>
    <col min="12" max="12" width="8.6328125" style="37" customWidth="1"/>
    <col min="13" max="13" width="10.6328125" style="37" customWidth="1"/>
    <col min="14" max="14" width="5.6328125" style="37" customWidth="1"/>
    <col min="15" max="1027" width="8.6328125" style="7" customWidth="1"/>
    <col min="1028" max="16384" width="8.7265625" style="7"/>
  </cols>
  <sheetData>
    <row r="1" spans="1:14" ht="118.5" customHeight="1" x14ac:dyDescent="0.25">
      <c r="F1" s="37"/>
    </row>
    <row r="2" spans="1:14" s="23" customFormat="1" x14ac:dyDescent="0.25">
      <c r="A2" s="35"/>
      <c r="B2" s="36" t="s">
        <v>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x14ac:dyDescent="0.25">
      <c r="F3" s="37"/>
    </row>
    <row r="4" spans="1:14" x14ac:dyDescent="0.25">
      <c r="B4" s="38" t="s">
        <v>20</v>
      </c>
      <c r="F4" s="37"/>
      <c r="H4" s="54" t="s">
        <v>28</v>
      </c>
      <c r="I4" s="49"/>
      <c r="J4" s="49"/>
      <c r="K4" s="49"/>
      <c r="L4" s="54" t="s">
        <v>31</v>
      </c>
      <c r="M4" s="49"/>
      <c r="N4" s="49"/>
    </row>
    <row r="5" spans="1:14" x14ac:dyDescent="0.25">
      <c r="B5" s="37" t="s">
        <v>21</v>
      </c>
      <c r="F5" s="31"/>
    </row>
    <row r="6" spans="1:14" x14ac:dyDescent="0.25">
      <c r="B6" s="56" t="s">
        <v>124</v>
      </c>
      <c r="F6" s="31"/>
      <c r="H6" s="37" t="s">
        <v>115</v>
      </c>
      <c r="J6" s="55" t="str">
        <f>IFERROR((F6/F5)," ")</f>
        <v xml:space="preserve"> </v>
      </c>
      <c r="L6" s="37" t="s">
        <v>19</v>
      </c>
      <c r="M6" s="55" t="str">
        <f>IFERROR((F6+F8+F10)/(3*F5)," ")</f>
        <v xml:space="preserve"> </v>
      </c>
    </row>
    <row r="7" spans="1:14" x14ac:dyDescent="0.25">
      <c r="B7" s="56" t="s">
        <v>125</v>
      </c>
      <c r="F7" s="31"/>
      <c r="H7" s="37" t="s">
        <v>116</v>
      </c>
      <c r="J7" s="55" t="str">
        <f>IFERROR((F7/F5)," ")</f>
        <v xml:space="preserve"> </v>
      </c>
      <c r="L7" s="37" t="s">
        <v>49</v>
      </c>
      <c r="M7" s="55" t="str">
        <f>IFERROR((F7+F9+F11)/(3*F5)," ")</f>
        <v xml:space="preserve"> </v>
      </c>
    </row>
    <row r="8" spans="1:14" x14ac:dyDescent="0.25">
      <c r="B8" s="37" t="s">
        <v>89</v>
      </c>
      <c r="F8" s="31"/>
      <c r="H8" s="37" t="s">
        <v>25</v>
      </c>
      <c r="J8" s="55" t="str">
        <f>IFERROR((F8/F5)," ")</f>
        <v xml:space="preserve"> </v>
      </c>
    </row>
    <row r="9" spans="1:14" x14ac:dyDescent="0.25">
      <c r="B9" s="37" t="s">
        <v>90</v>
      </c>
      <c r="F9" s="31"/>
      <c r="H9" s="37" t="s">
        <v>48</v>
      </c>
      <c r="J9" s="55" t="str">
        <f>IFERROR((F9/F5)," ")</f>
        <v xml:space="preserve"> </v>
      </c>
      <c r="L9" s="79" t="str">
        <f>Eindresultaten!H12</f>
        <v>Weging ontbreekt</v>
      </c>
      <c r="M9" s="79"/>
    </row>
    <row r="10" spans="1:14" x14ac:dyDescent="0.25">
      <c r="B10" s="37" t="s">
        <v>91</v>
      </c>
      <c r="F10" s="31"/>
      <c r="H10" s="37" t="s">
        <v>26</v>
      </c>
      <c r="J10" s="55" t="str">
        <f>IFERROR((F10/F5)," ")</f>
        <v xml:space="preserve"> </v>
      </c>
    </row>
    <row r="11" spans="1:14" x14ac:dyDescent="0.25">
      <c r="B11" s="37" t="s">
        <v>92</v>
      </c>
      <c r="F11" s="31"/>
      <c r="H11" s="37" t="s">
        <v>27</v>
      </c>
      <c r="J11" s="55" t="str">
        <f>IFERROR((F11/F5)," ")</f>
        <v xml:space="preserve"> </v>
      </c>
    </row>
    <row r="12" spans="1:14" x14ac:dyDescent="0.25">
      <c r="F12" s="37"/>
    </row>
    <row r="13" spans="1:14" x14ac:dyDescent="0.25">
      <c r="B13" s="38" t="s">
        <v>22</v>
      </c>
      <c r="F13" s="37"/>
      <c r="H13" s="54" t="s">
        <v>28</v>
      </c>
      <c r="I13" s="49"/>
      <c r="J13" s="49"/>
      <c r="K13" s="49"/>
      <c r="L13" s="54" t="s">
        <v>32</v>
      </c>
      <c r="M13" s="49"/>
    </row>
    <row r="14" spans="1:14" x14ac:dyDescent="0.25">
      <c r="B14" s="37" t="s">
        <v>23</v>
      </c>
      <c r="F14" s="31"/>
    </row>
    <row r="15" spans="1:14" x14ac:dyDescent="0.25">
      <c r="B15" s="37" t="s">
        <v>40</v>
      </c>
      <c r="F15" s="31"/>
      <c r="H15" s="37" t="s">
        <v>115</v>
      </c>
      <c r="J15" s="55" t="str">
        <f>IFERROR((F15/F14)," ")</f>
        <v xml:space="preserve"> </v>
      </c>
      <c r="L15" s="37" t="s">
        <v>19</v>
      </c>
      <c r="M15" s="55" t="str">
        <f>IFERROR((F15+F17+F19)/(3*F14)," ")</f>
        <v xml:space="preserve"> </v>
      </c>
    </row>
    <row r="16" spans="1:14" x14ac:dyDescent="0.25">
      <c r="B16" s="37" t="s">
        <v>41</v>
      </c>
      <c r="F16" s="31"/>
      <c r="H16" s="37" t="s">
        <v>116</v>
      </c>
      <c r="J16" s="55" t="str">
        <f>IFERROR((F16/F14)," ")</f>
        <v xml:space="preserve"> </v>
      </c>
      <c r="L16" s="37" t="s">
        <v>49</v>
      </c>
      <c r="M16" s="55" t="str">
        <f>IFERROR((F16+F18+F20)/(3*F14)," ")</f>
        <v xml:space="preserve"> </v>
      </c>
    </row>
    <row r="17" spans="2:13" x14ac:dyDescent="0.25">
      <c r="B17" s="37" t="s">
        <v>93</v>
      </c>
      <c r="F17" s="31"/>
      <c r="H17" s="37" t="s">
        <v>25</v>
      </c>
      <c r="J17" s="55" t="str">
        <f>IFERROR((F17/F14)," ")</f>
        <v xml:space="preserve"> </v>
      </c>
    </row>
    <row r="18" spans="2:13" x14ac:dyDescent="0.25">
      <c r="B18" s="37" t="s">
        <v>94</v>
      </c>
      <c r="F18" s="31"/>
      <c r="H18" s="37" t="s">
        <v>48</v>
      </c>
      <c r="J18" s="55" t="str">
        <f>IFERROR((F18/F14)," ")</f>
        <v xml:space="preserve"> </v>
      </c>
      <c r="L18" s="79" t="str">
        <f>Eindresultaten!H12</f>
        <v>Weging ontbreekt</v>
      </c>
      <c r="M18" s="79"/>
    </row>
    <row r="19" spans="2:13" x14ac:dyDescent="0.25">
      <c r="B19" s="37" t="s">
        <v>95</v>
      </c>
      <c r="F19" s="31"/>
      <c r="H19" s="37" t="s">
        <v>26</v>
      </c>
      <c r="J19" s="55" t="str">
        <f>IFERROR((F19/F14)," ")</f>
        <v xml:space="preserve"> </v>
      </c>
    </row>
    <row r="20" spans="2:13" x14ac:dyDescent="0.25">
      <c r="B20" s="37" t="s">
        <v>96</v>
      </c>
      <c r="F20" s="31"/>
      <c r="H20" s="37" t="s">
        <v>27</v>
      </c>
      <c r="J20" s="55" t="str">
        <f>IFERROR((F20/F14)," ")</f>
        <v xml:space="preserve"> </v>
      </c>
    </row>
    <row r="22" spans="2:13" x14ac:dyDescent="0.25">
      <c r="B22" s="38" t="s">
        <v>24</v>
      </c>
      <c r="H22" s="54" t="s">
        <v>28</v>
      </c>
      <c r="I22" s="49"/>
      <c r="J22" s="49"/>
      <c r="K22" s="49"/>
      <c r="L22" s="54" t="s">
        <v>33</v>
      </c>
      <c r="M22" s="49"/>
    </row>
    <row r="23" spans="2:13" x14ac:dyDescent="0.25">
      <c r="B23" s="37" t="s">
        <v>64</v>
      </c>
      <c r="F23" s="31"/>
    </row>
    <row r="24" spans="2:13" x14ac:dyDescent="0.25">
      <c r="B24" s="37" t="s">
        <v>42</v>
      </c>
      <c r="F24" s="31"/>
      <c r="H24" s="37" t="s">
        <v>115</v>
      </c>
      <c r="J24" s="55" t="str">
        <f>IFERROR((F24/F23)," ")</f>
        <v xml:space="preserve"> </v>
      </c>
      <c r="L24" s="37" t="s">
        <v>19</v>
      </c>
      <c r="M24" s="55" t="str">
        <f>IFERROR((F24+F26+F28)/(3*F23)," ")</f>
        <v xml:space="preserve"> </v>
      </c>
    </row>
    <row r="25" spans="2:13" x14ac:dyDescent="0.25">
      <c r="B25" s="37" t="s">
        <v>43</v>
      </c>
      <c r="F25" s="31"/>
      <c r="H25" s="37" t="s">
        <v>116</v>
      </c>
      <c r="J25" s="55" t="str">
        <f>IFERROR((F25/F23)," ")</f>
        <v xml:space="preserve"> </v>
      </c>
      <c r="L25" s="37" t="s">
        <v>49</v>
      </c>
      <c r="M25" s="55" t="str">
        <f>IFERROR((F25+F27+F29)/(3*F23)," ")</f>
        <v xml:space="preserve"> </v>
      </c>
    </row>
    <row r="26" spans="2:13" x14ac:dyDescent="0.25">
      <c r="B26" s="37" t="s">
        <v>97</v>
      </c>
      <c r="F26" s="31"/>
      <c r="H26" s="37" t="s">
        <v>25</v>
      </c>
      <c r="J26" s="55" t="str">
        <f>IFERROR((F26/F23)," ")</f>
        <v xml:space="preserve"> </v>
      </c>
    </row>
    <row r="27" spans="2:13" x14ac:dyDescent="0.25">
      <c r="B27" s="37" t="s">
        <v>98</v>
      </c>
      <c r="F27" s="31"/>
      <c r="H27" s="37" t="s">
        <v>48</v>
      </c>
      <c r="J27" s="55" t="str">
        <f>IFERROR((F27/F23)," ")</f>
        <v xml:space="preserve"> </v>
      </c>
      <c r="L27" s="79" t="str">
        <f>Eindresultaten!H12</f>
        <v>Weging ontbreekt</v>
      </c>
      <c r="M27" s="79"/>
    </row>
    <row r="28" spans="2:13" x14ac:dyDescent="0.25">
      <c r="B28" s="37" t="s">
        <v>99</v>
      </c>
      <c r="F28" s="31"/>
      <c r="H28" s="37" t="s">
        <v>26</v>
      </c>
      <c r="J28" s="55" t="str">
        <f>IFERROR((F28/F23)," ")</f>
        <v xml:space="preserve"> </v>
      </c>
    </row>
    <row r="29" spans="2:13" x14ac:dyDescent="0.25">
      <c r="B29" s="37" t="s">
        <v>100</v>
      </c>
      <c r="F29" s="31"/>
      <c r="H29" s="37" t="s">
        <v>27</v>
      </c>
      <c r="J29" s="55" t="str">
        <f>IFERROR((F29/F23)," ")</f>
        <v xml:space="preserve"> </v>
      </c>
    </row>
    <row r="30" spans="2:13" x14ac:dyDescent="0.25">
      <c r="F30" s="37"/>
    </row>
    <row r="31" spans="2:13" x14ac:dyDescent="0.25">
      <c r="C31" s="38" t="s">
        <v>15</v>
      </c>
      <c r="E31" s="38"/>
      <c r="F31" s="58">
        <v>0.85</v>
      </c>
      <c r="K31" s="75" t="s">
        <v>109</v>
      </c>
      <c r="L31" s="75"/>
      <c r="M31" s="75"/>
    </row>
    <row r="32" spans="2:13" x14ac:dyDescent="0.25">
      <c r="C32" s="38" t="s">
        <v>46</v>
      </c>
      <c r="E32" s="38"/>
      <c r="F32" s="58" t="str">
        <f>Eindresultaten!I18</f>
        <v/>
      </c>
      <c r="I32" s="37" t="s">
        <v>18</v>
      </c>
      <c r="K32" s="76" t="s">
        <v>29</v>
      </c>
      <c r="L32" s="76"/>
      <c r="M32" s="76"/>
    </row>
    <row r="33" spans="1:14" x14ac:dyDescent="0.25">
      <c r="F33" s="37"/>
      <c r="K33" s="77" t="s">
        <v>30</v>
      </c>
      <c r="L33" s="77"/>
      <c r="M33" s="77"/>
    </row>
    <row r="34" spans="1:14" x14ac:dyDescent="0.25">
      <c r="C34" s="38" t="s">
        <v>50</v>
      </c>
      <c r="E34" s="38"/>
      <c r="F34" s="59" t="str">
        <f>Eindresultaten!N17</f>
        <v/>
      </c>
    </row>
    <row r="35" spans="1:14" x14ac:dyDescent="0.25">
      <c r="B35" s="38"/>
      <c r="C35" s="38" t="s">
        <v>51</v>
      </c>
      <c r="E35" s="38"/>
      <c r="F35" s="59" t="str">
        <f>Eindresultaten!N18</f>
        <v/>
      </c>
      <c r="G35" s="51"/>
      <c r="M35" s="42"/>
    </row>
    <row r="36" spans="1:14" x14ac:dyDescent="0.25">
      <c r="B36" s="38"/>
      <c r="C36" s="38"/>
      <c r="F36" s="37"/>
      <c r="M36" s="42"/>
    </row>
    <row r="37" spans="1:14" s="23" customFormat="1" x14ac:dyDescent="0.25">
      <c r="A37" s="35"/>
      <c r="B37" s="36" t="s">
        <v>80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x14ac:dyDescent="0.25">
      <c r="F38" s="37"/>
    </row>
    <row r="39" spans="1:14" x14ac:dyDescent="0.25">
      <c r="B39" s="38" t="s">
        <v>78</v>
      </c>
      <c r="F39" s="37"/>
      <c r="H39" s="54" t="s">
        <v>28</v>
      </c>
      <c r="I39" s="49"/>
      <c r="J39" s="49"/>
      <c r="K39" s="49"/>
      <c r="L39" s="54" t="s">
        <v>31</v>
      </c>
      <c r="M39" s="49"/>
      <c r="N39" s="49"/>
    </row>
    <row r="40" spans="1:14" x14ac:dyDescent="0.25">
      <c r="B40" s="37" t="s">
        <v>21</v>
      </c>
      <c r="F40" s="31"/>
    </row>
    <row r="41" spans="1:14" x14ac:dyDescent="0.25">
      <c r="B41" s="57" t="s">
        <v>124</v>
      </c>
      <c r="F41" s="31"/>
      <c r="H41" s="37" t="s">
        <v>115</v>
      </c>
      <c r="J41" s="55" t="str">
        <f>IFERROR((F41/F40)," ")</f>
        <v xml:space="preserve"> </v>
      </c>
      <c r="L41" s="37" t="s">
        <v>19</v>
      </c>
      <c r="M41" s="55" t="str">
        <f>IFERROR((F41+F43+F45)/(3*F40)," ")</f>
        <v xml:space="preserve"> </v>
      </c>
    </row>
    <row r="42" spans="1:14" x14ac:dyDescent="0.25">
      <c r="B42" s="57" t="s">
        <v>125</v>
      </c>
      <c r="F42" s="31"/>
      <c r="H42" s="37" t="s">
        <v>116</v>
      </c>
      <c r="J42" s="55" t="str">
        <f>IFERROR((F42/F40)," ")</f>
        <v xml:space="preserve"> </v>
      </c>
      <c r="L42" s="37" t="s">
        <v>49</v>
      </c>
      <c r="M42" s="55" t="str">
        <f>IFERROR((F42+F44+F46)/(3*F40)," ")</f>
        <v xml:space="preserve"> </v>
      </c>
    </row>
    <row r="43" spans="1:14" x14ac:dyDescent="0.25">
      <c r="B43" s="37" t="s">
        <v>101</v>
      </c>
      <c r="F43" s="31"/>
      <c r="H43" s="37" t="s">
        <v>25</v>
      </c>
      <c r="J43" s="55" t="str">
        <f>IFERROR((F43/F40)," ")</f>
        <v xml:space="preserve"> </v>
      </c>
    </row>
    <row r="44" spans="1:14" x14ac:dyDescent="0.25">
      <c r="B44" s="37" t="s">
        <v>102</v>
      </c>
      <c r="F44" s="31"/>
      <c r="H44" s="37" t="s">
        <v>48</v>
      </c>
      <c r="J44" s="55" t="str">
        <f>IFERROR((F44/F40)," ")</f>
        <v xml:space="preserve"> </v>
      </c>
      <c r="L44" s="79" t="str">
        <f>Eindresultaten!H12</f>
        <v>Weging ontbreekt</v>
      </c>
      <c r="M44" s="79"/>
    </row>
    <row r="45" spans="1:14" x14ac:dyDescent="0.25">
      <c r="B45" s="37" t="s">
        <v>103</v>
      </c>
      <c r="F45" s="31"/>
      <c r="H45" s="37" t="s">
        <v>26</v>
      </c>
      <c r="J45" s="55" t="str">
        <f>IFERROR((F45/F40)," ")</f>
        <v xml:space="preserve"> </v>
      </c>
    </row>
    <row r="46" spans="1:14" x14ac:dyDescent="0.25">
      <c r="B46" s="37" t="s">
        <v>99</v>
      </c>
      <c r="F46" s="31"/>
      <c r="H46" s="37" t="s">
        <v>27</v>
      </c>
      <c r="J46" s="55" t="str">
        <f>IFERROR((F46/F40)," ")</f>
        <v xml:space="preserve"> </v>
      </c>
    </row>
    <row r="47" spans="1:14" x14ac:dyDescent="0.25">
      <c r="F47" s="37"/>
    </row>
    <row r="48" spans="1:14" x14ac:dyDescent="0.25">
      <c r="B48" s="38" t="s">
        <v>79</v>
      </c>
      <c r="F48" s="37"/>
      <c r="H48" s="40" t="s">
        <v>28</v>
      </c>
      <c r="I48" s="49"/>
      <c r="J48" s="49"/>
      <c r="K48" s="49"/>
      <c r="L48" s="40" t="s">
        <v>32</v>
      </c>
      <c r="M48" s="49"/>
      <c r="N48" s="49"/>
    </row>
    <row r="49" spans="2:13" x14ac:dyDescent="0.25">
      <c r="B49" s="37" t="s">
        <v>23</v>
      </c>
      <c r="F49" s="31"/>
    </row>
    <row r="50" spans="2:13" x14ac:dyDescent="0.25">
      <c r="B50" s="37" t="s">
        <v>40</v>
      </c>
      <c r="F50" s="31"/>
      <c r="H50" s="37" t="s">
        <v>115</v>
      </c>
      <c r="J50" s="55" t="str">
        <f>IFERROR((F50/F49)," ")</f>
        <v xml:space="preserve"> </v>
      </c>
      <c r="L50" s="37" t="s">
        <v>19</v>
      </c>
      <c r="M50" s="55" t="str">
        <f>(IFERROR((F50+F52+F54)/(3*F49)," "))</f>
        <v xml:space="preserve"> </v>
      </c>
    </row>
    <row r="51" spans="2:13" x14ac:dyDescent="0.25">
      <c r="B51" s="37" t="s">
        <v>41</v>
      </c>
      <c r="F51" s="31"/>
      <c r="H51" s="37" t="s">
        <v>116</v>
      </c>
      <c r="J51" s="55" t="str">
        <f>IFERROR((F51/F49)," ")</f>
        <v xml:space="preserve"> </v>
      </c>
      <c r="L51" s="37" t="s">
        <v>49</v>
      </c>
      <c r="M51" s="55" t="str">
        <f>IFERROR((F51+F53+F55)/(3*F49)," ")</f>
        <v xml:space="preserve"> </v>
      </c>
    </row>
    <row r="52" spans="2:13" x14ac:dyDescent="0.25">
      <c r="B52" s="37" t="s">
        <v>104</v>
      </c>
      <c r="F52" s="31"/>
      <c r="H52" s="37" t="s">
        <v>25</v>
      </c>
      <c r="J52" s="55" t="str">
        <f>IFERROR((F52/F49)," ")</f>
        <v xml:space="preserve"> </v>
      </c>
    </row>
    <row r="53" spans="2:13" x14ac:dyDescent="0.25">
      <c r="B53" s="37" t="s">
        <v>105</v>
      </c>
      <c r="F53" s="31"/>
      <c r="H53" s="37" t="s">
        <v>48</v>
      </c>
      <c r="J53" s="55" t="str">
        <f>IFERROR((F53/F49)," ")</f>
        <v xml:space="preserve"> </v>
      </c>
      <c r="L53" s="79" t="str">
        <f>Eindresultaten!H12</f>
        <v>Weging ontbreekt</v>
      </c>
      <c r="M53" s="79"/>
    </row>
    <row r="54" spans="2:13" x14ac:dyDescent="0.25">
      <c r="B54" s="37" t="s">
        <v>106</v>
      </c>
      <c r="F54" s="31"/>
      <c r="H54" s="37" t="s">
        <v>26</v>
      </c>
      <c r="J54" s="55" t="str">
        <f>IFERROR((F54/F49)," ")</f>
        <v xml:space="preserve"> </v>
      </c>
    </row>
    <row r="55" spans="2:13" x14ac:dyDescent="0.25">
      <c r="B55" s="37" t="s">
        <v>107</v>
      </c>
      <c r="F55" s="31"/>
      <c r="H55" s="37" t="s">
        <v>27</v>
      </c>
      <c r="J55" s="55" t="str">
        <f>IFERROR((F55/F49)," ")</f>
        <v xml:space="preserve"> </v>
      </c>
    </row>
    <row r="56" spans="2:13" x14ac:dyDescent="0.25">
      <c r="F56" s="37"/>
    </row>
    <row r="57" spans="2:13" x14ac:dyDescent="0.25">
      <c r="C57" s="38" t="s">
        <v>15</v>
      </c>
      <c r="E57" s="38"/>
      <c r="F57" s="58">
        <v>0.85</v>
      </c>
      <c r="K57" s="75" t="s">
        <v>109</v>
      </c>
      <c r="L57" s="75"/>
      <c r="M57" s="75"/>
    </row>
    <row r="58" spans="2:13" x14ac:dyDescent="0.25">
      <c r="C58" s="38" t="s">
        <v>46</v>
      </c>
      <c r="E58" s="38"/>
      <c r="F58" s="58" t="str">
        <f>Eindresultaten!I18</f>
        <v/>
      </c>
      <c r="I58" s="37" t="s">
        <v>18</v>
      </c>
      <c r="K58" s="76" t="s">
        <v>29</v>
      </c>
      <c r="L58" s="76"/>
      <c r="M58" s="76"/>
    </row>
    <row r="59" spans="2:13" x14ac:dyDescent="0.25">
      <c r="F59" s="37"/>
      <c r="K59" s="77" t="s">
        <v>30</v>
      </c>
      <c r="L59" s="77"/>
      <c r="M59" s="77"/>
    </row>
    <row r="60" spans="2:13" x14ac:dyDescent="0.25">
      <c r="C60" s="38" t="s">
        <v>50</v>
      </c>
      <c r="E60" s="38"/>
      <c r="F60" s="59" t="str">
        <f>Eindresultaten!N17</f>
        <v/>
      </c>
      <c r="J60" s="38"/>
    </row>
    <row r="61" spans="2:13" x14ac:dyDescent="0.25">
      <c r="B61" s="38"/>
      <c r="C61" s="38" t="s">
        <v>51</v>
      </c>
      <c r="E61" s="38"/>
      <c r="F61" s="59" t="str">
        <f>Eindresultaten!N18</f>
        <v/>
      </c>
      <c r="H61" s="51"/>
      <c r="M61" s="42"/>
    </row>
    <row r="62" spans="2:13" x14ac:dyDescent="0.25">
      <c r="B62" s="38"/>
      <c r="C62" s="38"/>
      <c r="F62" s="37"/>
      <c r="M62" s="42"/>
    </row>
    <row r="63" spans="2:13" x14ac:dyDescent="0.25">
      <c r="F63" s="37"/>
    </row>
    <row r="64" spans="2:13" x14ac:dyDescent="0.25">
      <c r="F64" s="37"/>
    </row>
    <row r="65" spans="6:6" x14ac:dyDescent="0.25">
      <c r="F65" s="37"/>
    </row>
    <row r="66" spans="6:6" x14ac:dyDescent="0.25">
      <c r="F66" s="37"/>
    </row>
    <row r="67" spans="6:6" x14ac:dyDescent="0.25">
      <c r="F67" s="37"/>
    </row>
    <row r="68" spans="6:6" x14ac:dyDescent="0.25">
      <c r="F68" s="37"/>
    </row>
    <row r="69" spans="6:6" x14ac:dyDescent="0.25">
      <c r="F69" s="37"/>
    </row>
    <row r="70" spans="6:6" x14ac:dyDescent="0.25">
      <c r="F70" s="37"/>
    </row>
    <row r="71" spans="6:6" x14ac:dyDescent="0.25">
      <c r="F71" s="37"/>
    </row>
    <row r="72" spans="6:6" x14ac:dyDescent="0.25">
      <c r="F72" s="37"/>
    </row>
    <row r="73" spans="6:6" x14ac:dyDescent="0.25">
      <c r="F73" s="37"/>
    </row>
    <row r="74" spans="6:6" x14ac:dyDescent="0.25">
      <c r="F74" s="37"/>
    </row>
    <row r="75" spans="6:6" x14ac:dyDescent="0.25">
      <c r="F75" s="37"/>
    </row>
    <row r="76" spans="6:6" x14ac:dyDescent="0.25">
      <c r="F76" s="37"/>
    </row>
    <row r="77" spans="6:6" x14ac:dyDescent="0.25">
      <c r="F77" s="37"/>
    </row>
    <row r="78" spans="6:6" x14ac:dyDescent="0.25">
      <c r="F78" s="37"/>
    </row>
    <row r="79" spans="6:6" x14ac:dyDescent="0.25">
      <c r="F79" s="37"/>
    </row>
    <row r="80" spans="6:6" x14ac:dyDescent="0.25">
      <c r="F80" s="37"/>
    </row>
    <row r="81" spans="6:6" x14ac:dyDescent="0.25">
      <c r="F81" s="37"/>
    </row>
    <row r="82" spans="6:6" x14ac:dyDescent="0.25">
      <c r="F82" s="37"/>
    </row>
    <row r="83" spans="6:6" x14ac:dyDescent="0.25">
      <c r="F83" s="37"/>
    </row>
    <row r="84" spans="6:6" x14ac:dyDescent="0.25">
      <c r="F84" s="37"/>
    </row>
    <row r="85" spans="6:6" x14ac:dyDescent="0.25">
      <c r="F85" s="37"/>
    </row>
    <row r="86" spans="6:6" x14ac:dyDescent="0.25">
      <c r="F86" s="37"/>
    </row>
    <row r="87" spans="6:6" x14ac:dyDescent="0.25">
      <c r="F87" s="37"/>
    </row>
  </sheetData>
  <sheetProtection algorithmName="SHA-512" hashValue="TBNrTylM8EIwfpjnwN90TRrkzzq8qHf2iembZih/7tHT4GmRHOnpAU1icui4k30pJOw/e5RtnP+ZuBJM78GoNw==" saltValue="YbfyNVPkr77vL1TlJovuSQ==" spinCount="100000" sheet="1" objects="1" scenarios="1"/>
  <mergeCells count="11">
    <mergeCell ref="K59:M59"/>
    <mergeCell ref="K57:M57"/>
    <mergeCell ref="K31:M31"/>
    <mergeCell ref="K32:M32"/>
    <mergeCell ref="K33:M33"/>
    <mergeCell ref="K58:M58"/>
    <mergeCell ref="L9:M9"/>
    <mergeCell ref="L18:M18"/>
    <mergeCell ref="L27:M27"/>
    <mergeCell ref="L44:M44"/>
    <mergeCell ref="L53:M53"/>
  </mergeCells>
  <conditionalFormatting sqref="K33:L33">
    <cfRule type="cellIs" dxfId="157" priority="462" operator="greaterThan">
      <formula>0.9</formula>
    </cfRule>
  </conditionalFormatting>
  <conditionalFormatting sqref="K59:L59">
    <cfRule type="cellIs" dxfId="156" priority="227" operator="greaterThan">
      <formula>0.9</formula>
    </cfRule>
  </conditionalFormatting>
  <conditionalFormatting sqref="J8">
    <cfRule type="containsText" dxfId="155" priority="212" operator="containsText" text=" ">
      <formula>NOT(ISERROR(SEARCH(" ",J8)))</formula>
    </cfRule>
  </conditionalFormatting>
  <conditionalFormatting sqref="M6">
    <cfRule type="containsText" dxfId="154" priority="204" operator="containsText" text=" ">
      <formula>NOT(ISERROR(SEARCH(" ",M6)))</formula>
    </cfRule>
  </conditionalFormatting>
  <conditionalFormatting sqref="J10">
    <cfRule type="containsText" dxfId="153" priority="200" operator="containsText" text=" ">
      <formula>NOT(ISERROR(SEARCH(" ",J10)))</formula>
    </cfRule>
  </conditionalFormatting>
  <conditionalFormatting sqref="J15">
    <cfRule type="containsText" dxfId="152" priority="196" operator="containsText" text=" ">
      <formula>NOT(ISERROR(SEARCH(" ",J15)))</formula>
    </cfRule>
  </conditionalFormatting>
  <conditionalFormatting sqref="M15">
    <cfRule type="containsText" dxfId="151" priority="192" operator="containsText" text=" ">
      <formula>NOT(ISERROR(SEARCH(" ",M15)))</formula>
    </cfRule>
  </conditionalFormatting>
  <conditionalFormatting sqref="J17">
    <cfRule type="containsText" dxfId="150" priority="188" operator="containsText" text=" ">
      <formula>NOT(ISERROR(SEARCH(" ",J17)))</formula>
    </cfRule>
  </conditionalFormatting>
  <conditionalFormatting sqref="J19">
    <cfRule type="containsText" dxfId="149" priority="184" operator="containsText" text=" ">
      <formula>NOT(ISERROR(SEARCH(" ",J19)))</formula>
    </cfRule>
  </conditionalFormatting>
  <conditionalFormatting sqref="J24">
    <cfRule type="containsText" dxfId="148" priority="180" operator="containsText" text=" ">
      <formula>NOT(ISERROR(SEARCH(" ",J24)))</formula>
    </cfRule>
  </conditionalFormatting>
  <conditionalFormatting sqref="M24">
    <cfRule type="containsText" dxfId="147" priority="176" operator="containsText" text=" ">
      <formula>NOT(ISERROR(SEARCH(" ",M24)))</formula>
    </cfRule>
  </conditionalFormatting>
  <conditionalFormatting sqref="J26">
    <cfRule type="containsText" dxfId="146" priority="172" operator="containsText" text=" ">
      <formula>NOT(ISERROR(SEARCH(" ",J26)))</formula>
    </cfRule>
  </conditionalFormatting>
  <conditionalFormatting sqref="J28">
    <cfRule type="containsText" dxfId="145" priority="168" operator="containsText" text=" ">
      <formula>NOT(ISERROR(SEARCH(" ",J28)))</formula>
    </cfRule>
  </conditionalFormatting>
  <conditionalFormatting sqref="J43">
    <cfRule type="containsText" dxfId="144" priority="164" operator="containsText" text=" ">
      <formula>NOT(ISERROR(SEARCH(" ",J43)))</formula>
    </cfRule>
  </conditionalFormatting>
  <conditionalFormatting sqref="M41">
    <cfRule type="containsText" dxfId="143" priority="160" operator="containsText" text=" ">
      <formula>NOT(ISERROR(SEARCH(" ",M41)))</formula>
    </cfRule>
  </conditionalFormatting>
  <conditionalFormatting sqref="J45">
    <cfRule type="containsText" dxfId="142" priority="156" operator="containsText" text=" ">
      <formula>NOT(ISERROR(SEARCH(" ",J45)))</formula>
    </cfRule>
  </conditionalFormatting>
  <conditionalFormatting sqref="J50">
    <cfRule type="containsText" dxfId="141" priority="152" operator="containsText" text=" ">
      <formula>NOT(ISERROR(SEARCH(" ",J50)))</formula>
    </cfRule>
  </conditionalFormatting>
  <conditionalFormatting sqref="J52">
    <cfRule type="containsText" dxfId="140" priority="148" operator="containsText" text=" ">
      <formula>NOT(ISERROR(SEARCH(" ",J52)))</formula>
    </cfRule>
  </conditionalFormatting>
  <conditionalFormatting sqref="J54">
    <cfRule type="containsText" dxfId="139" priority="144" operator="containsText" text=" ">
      <formula>NOT(ISERROR(SEARCH(" ",J54)))</formula>
    </cfRule>
  </conditionalFormatting>
  <conditionalFormatting sqref="M50">
    <cfRule type="containsText" dxfId="138" priority="140" operator="containsText" text=" ">
      <formula>NOT(ISERROR(SEARCH(" ",M50)))</formula>
    </cfRule>
  </conditionalFormatting>
  <conditionalFormatting sqref="J9">
    <cfRule type="containsText" dxfId="137" priority="136" operator="containsText" text=" ">
      <formula>NOT(ISERROR(SEARCH(" ",J9)))</formula>
    </cfRule>
  </conditionalFormatting>
  <conditionalFormatting sqref="J11">
    <cfRule type="containsText" dxfId="136" priority="132" operator="containsText" text=" ">
      <formula>NOT(ISERROR(SEARCH(" ",J11)))</formula>
    </cfRule>
  </conditionalFormatting>
  <conditionalFormatting sqref="M7">
    <cfRule type="containsText" dxfId="135" priority="128" operator="containsText" text=" ">
      <formula>NOT(ISERROR(SEARCH(" ",M7)))</formula>
    </cfRule>
  </conditionalFormatting>
  <conditionalFormatting sqref="M16">
    <cfRule type="containsText" dxfId="134" priority="120" operator="containsText" text=" ">
      <formula>NOT(ISERROR(SEARCH(" ",M16)))</formula>
    </cfRule>
  </conditionalFormatting>
  <conditionalFormatting sqref="J18">
    <cfRule type="containsText" dxfId="133" priority="116" operator="containsText" text=" ">
      <formula>NOT(ISERROR(SEARCH(" ",J18)))</formula>
    </cfRule>
  </conditionalFormatting>
  <conditionalFormatting sqref="J16">
    <cfRule type="containsText" dxfId="132" priority="112" operator="containsText" text=" ">
      <formula>NOT(ISERROR(SEARCH(" ",J16)))</formula>
    </cfRule>
  </conditionalFormatting>
  <conditionalFormatting sqref="J20">
    <cfRule type="containsText" dxfId="131" priority="108" operator="containsText" text=" ">
      <formula>NOT(ISERROR(SEARCH(" ",J20)))</formula>
    </cfRule>
  </conditionalFormatting>
  <conditionalFormatting sqref="J25">
    <cfRule type="containsText" dxfId="130" priority="104" operator="containsText" text=" ">
      <formula>NOT(ISERROR(SEARCH(" ",J25)))</formula>
    </cfRule>
  </conditionalFormatting>
  <conditionalFormatting sqref="J27">
    <cfRule type="containsText" dxfId="129" priority="100" operator="containsText" text=" ">
      <formula>NOT(ISERROR(SEARCH(" ",J27)))</formula>
    </cfRule>
  </conditionalFormatting>
  <conditionalFormatting sqref="J29">
    <cfRule type="containsText" dxfId="128" priority="96" operator="containsText" text=" ">
      <formula>NOT(ISERROR(SEARCH(" ",J29)))</formula>
    </cfRule>
  </conditionalFormatting>
  <conditionalFormatting sqref="M25">
    <cfRule type="containsText" dxfId="127" priority="92" operator="containsText" text=" ">
      <formula>NOT(ISERROR(SEARCH(" ",M25)))</formula>
    </cfRule>
  </conditionalFormatting>
  <conditionalFormatting sqref="J44">
    <cfRule type="containsText" dxfId="126" priority="88" operator="containsText" text=" ">
      <formula>NOT(ISERROR(SEARCH(" ",J44)))</formula>
    </cfRule>
  </conditionalFormatting>
  <conditionalFormatting sqref="J46">
    <cfRule type="containsText" dxfId="125" priority="84" operator="containsText" text=" ">
      <formula>NOT(ISERROR(SEARCH(" ",J46)))</formula>
    </cfRule>
  </conditionalFormatting>
  <conditionalFormatting sqref="M42">
    <cfRule type="containsText" dxfId="124" priority="80" operator="containsText" text=" ">
      <formula>NOT(ISERROR(SEARCH(" ",M42)))</formula>
    </cfRule>
  </conditionalFormatting>
  <conditionalFormatting sqref="J51">
    <cfRule type="containsText" dxfId="123" priority="76" operator="containsText" text=" ">
      <formula>NOT(ISERROR(SEARCH(" ",J51)))</formula>
    </cfRule>
  </conditionalFormatting>
  <conditionalFormatting sqref="M51">
    <cfRule type="containsText" dxfId="122" priority="72" operator="containsText" text=" ">
      <formula>NOT(ISERROR(SEARCH(" ",M51)))</formula>
    </cfRule>
  </conditionalFormatting>
  <conditionalFormatting sqref="J53">
    <cfRule type="containsText" dxfId="121" priority="68" operator="containsText" text=" ">
      <formula>NOT(ISERROR(SEARCH(" ",J53)))</formula>
    </cfRule>
  </conditionalFormatting>
  <conditionalFormatting sqref="J55">
    <cfRule type="containsText" dxfId="120" priority="64" operator="containsText" text=" ">
      <formula>NOT(ISERROR(SEARCH(" ",J55)))</formula>
    </cfRule>
  </conditionalFormatting>
  <conditionalFormatting sqref="J6">
    <cfRule type="containsText" dxfId="119" priority="52" operator="containsText" text=" ">
      <formula>NOT(ISERROR(SEARCH(" ",J6)))</formula>
    </cfRule>
  </conditionalFormatting>
  <conditionalFormatting sqref="J7">
    <cfRule type="containsText" dxfId="118" priority="48" operator="containsText" text=" ">
      <formula>NOT(ISERROR(SEARCH(" ",J7)))</formula>
    </cfRule>
  </conditionalFormatting>
  <conditionalFormatting sqref="J41">
    <cfRule type="containsText" dxfId="117" priority="43" operator="containsText" text=" ">
      <formula>NOT(ISERROR(SEARCH(" ",J41)))</formula>
    </cfRule>
  </conditionalFormatting>
  <conditionalFormatting sqref="J42">
    <cfRule type="containsText" dxfId="116" priority="39" operator="containsText" text=" ">
      <formula>NOT(ISERROR(SEARCH(" ",J42)))</formula>
    </cfRule>
  </conditionalFormatting>
  <conditionalFormatting sqref="F6:F11">
    <cfRule type="cellIs" dxfId="115" priority="38" operator="greaterThan">
      <formula>$F$5</formula>
    </cfRule>
  </conditionalFormatting>
  <conditionalFormatting sqref="F15:F20">
    <cfRule type="cellIs" dxfId="114" priority="37" operator="greaterThan">
      <formula>$F$14</formula>
    </cfRule>
  </conditionalFormatting>
  <conditionalFormatting sqref="F24:F29">
    <cfRule type="cellIs" dxfId="113" priority="36" operator="greaterThan">
      <formula>$F$23</formula>
    </cfRule>
  </conditionalFormatting>
  <conditionalFormatting sqref="F41:F46">
    <cfRule type="cellIs" dxfId="112" priority="35" operator="greaterThan">
      <formula>$F$40</formula>
    </cfRule>
  </conditionalFormatting>
  <conditionalFormatting sqref="F50:F55">
    <cfRule type="cellIs" dxfId="111" priority="34" operator="greaterThan">
      <formula>$F$49</formula>
    </cfRule>
  </conditionalFormatting>
  <conditionalFormatting sqref="L9">
    <cfRule type="cellIs" dxfId="110" priority="32" operator="between">
      <formula>1</formula>
      <formula>100</formula>
    </cfRule>
    <cfRule type="containsText" dxfId="109" priority="33" operator="containsText" text="Weging ontbreekt">
      <formula>NOT(ISERROR(SEARCH("Weging ontbreekt",L9)))</formula>
    </cfRule>
  </conditionalFormatting>
  <conditionalFormatting sqref="L18">
    <cfRule type="cellIs" dxfId="108" priority="22" operator="between">
      <formula>1</formula>
      <formula>100</formula>
    </cfRule>
    <cfRule type="containsText" dxfId="107" priority="23" operator="containsText" text="Weging ontbreekt">
      <formula>NOT(ISERROR(SEARCH("Weging ontbreekt",L18)))</formula>
    </cfRule>
  </conditionalFormatting>
  <conditionalFormatting sqref="L27">
    <cfRule type="cellIs" dxfId="106" priority="20" operator="between">
      <formula>1</formula>
      <formula>100</formula>
    </cfRule>
    <cfRule type="containsText" dxfId="105" priority="21" operator="containsText" text="Weging ontbreekt">
      <formula>NOT(ISERROR(SEARCH("Weging ontbreekt",L27)))</formula>
    </cfRule>
  </conditionalFormatting>
  <conditionalFormatting sqref="L44">
    <cfRule type="cellIs" dxfId="104" priority="18" operator="between">
      <formula>1</formula>
      <formula>100</formula>
    </cfRule>
    <cfRule type="containsText" dxfId="103" priority="19" operator="containsText" text="Weging ontbreekt">
      <formula>NOT(ISERROR(SEARCH("Weging ontbreekt",L44)))</formula>
    </cfRule>
  </conditionalFormatting>
  <conditionalFormatting sqref="L53">
    <cfRule type="cellIs" dxfId="102" priority="16" operator="between">
      <formula>1</formula>
      <formula>100</formula>
    </cfRule>
    <cfRule type="containsText" dxfId="101" priority="17" operator="containsText" text="Weging ontbreekt">
      <formula>NOT(ISERROR(SEARCH("Weging ontbreekt",L53)))</formula>
    </cfRule>
  </conditionalFormatting>
  <conditionalFormatting sqref="F7">
    <cfRule type="cellIs" dxfId="81" priority="15" operator="greaterThan">
      <formula>$F$6</formula>
    </cfRule>
  </conditionalFormatting>
  <conditionalFormatting sqref="F9">
    <cfRule type="cellIs" dxfId="80" priority="14" operator="greaterThan">
      <formula>$F$8</formula>
    </cfRule>
  </conditionalFormatting>
  <conditionalFormatting sqref="F11">
    <cfRule type="cellIs" dxfId="79" priority="13" operator="greaterThan">
      <formula>$F$10</formula>
    </cfRule>
  </conditionalFormatting>
  <conditionalFormatting sqref="F16">
    <cfRule type="cellIs" dxfId="78" priority="12" operator="greaterThan">
      <formula>$F$15</formula>
    </cfRule>
  </conditionalFormatting>
  <conditionalFormatting sqref="F18">
    <cfRule type="cellIs" dxfId="77" priority="11" operator="greaterThan">
      <formula>$F$17</formula>
    </cfRule>
  </conditionalFormatting>
  <conditionalFormatting sqref="F20">
    <cfRule type="cellIs" dxfId="76" priority="10" operator="greaterThan">
      <formula>$F$19</formula>
    </cfRule>
  </conditionalFormatting>
  <conditionalFormatting sqref="F25">
    <cfRule type="cellIs" dxfId="75" priority="9" operator="greaterThan">
      <formula>$F$24</formula>
    </cfRule>
  </conditionalFormatting>
  <conditionalFormatting sqref="F27">
    <cfRule type="cellIs" dxfId="74" priority="8" operator="greaterThan">
      <formula>$F$26</formula>
    </cfRule>
  </conditionalFormatting>
  <conditionalFormatting sqref="F29">
    <cfRule type="cellIs" dxfId="73" priority="7" operator="greaterThan">
      <formula>$F$28</formula>
    </cfRule>
  </conditionalFormatting>
  <conditionalFormatting sqref="F42">
    <cfRule type="cellIs" dxfId="72" priority="6" operator="greaterThan">
      <formula>$F$41</formula>
    </cfRule>
  </conditionalFormatting>
  <conditionalFormatting sqref="F44">
    <cfRule type="cellIs" dxfId="71" priority="5" operator="greaterThan">
      <formula>$F$43</formula>
    </cfRule>
  </conditionalFormatting>
  <conditionalFormatting sqref="F46">
    <cfRule type="cellIs" dxfId="70" priority="4" operator="greaterThan">
      <formula>$F$45</formula>
    </cfRule>
  </conditionalFormatting>
  <conditionalFormatting sqref="F51">
    <cfRule type="cellIs" dxfId="69" priority="3" operator="greaterThan">
      <formula>$F$50</formula>
    </cfRule>
  </conditionalFormatting>
  <conditionalFormatting sqref="F53">
    <cfRule type="cellIs" dxfId="68" priority="2" operator="greaterThan">
      <formula>$F$52</formula>
    </cfRule>
  </conditionalFormatting>
  <conditionalFormatting sqref="F55">
    <cfRule type="cellIs" dxfId="67" priority="1" operator="greaterThan">
      <formula>$F$54</formula>
    </cfRule>
  </conditionalFormatting>
  <pageMargins left="0.7" right="0.7" top="0.75" bottom="0.75" header="0.51180555555555496" footer="0.51180555555555496"/>
  <pageSetup paperSize="9" firstPageNumber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77" stopIfTrue="1" operator="lessThanOrEqual" id="{27DE1B56-B603-482F-BBCE-AF7C7B869237}">
            <xm:f>Eindresultaten!$I$17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8" operator="between" id="{654C66A4-FC21-4F92-96B1-96CE1F4F45B5}">
            <xm:f>Eindresultaten!$I$17</xm:f>
            <xm:f>Eindresultaten!$I$18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79" operator="greaterThanOrEqual" id="{504EFFD3-8574-446B-9E7E-5B3306D80A47}">
            <xm:f>Eindresultaten!$I$18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J8 M6 J10 J15 M15 J17 J19 J24 M24 J26 J28 J43 M41 J45 J50 J52 J54 M50</xm:sqref>
        </x14:conditionalFormatting>
        <x14:conditionalFormatting xmlns:xm="http://schemas.microsoft.com/office/excel/2006/main">
          <x14:cfRule type="cellIs" priority="531" operator="lessThanOrEqual" id="{D2F3987E-D9DE-4AA5-8D3F-BBCC56E62043}">
            <xm:f>Eindresultaten!$N$17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32" operator="between" id="{3B39F9E8-FEEE-42FB-AE1D-36593A287A95}">
            <xm:f>Eindresultaten!$N$17</xm:f>
            <xm:f>Eindresultaten!$N$18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33" operator="greaterThanOrEqual" id="{0D2D9536-9157-433C-879D-D9FB7D0FDE64}">
            <xm:f>Eindresultaten!$N$17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J9 J11 M7 M16 J18 J16 J20 J25 J27 J29 M25 J44 J46 M42 J51 M51 J53 J55</xm:sqref>
        </x14:conditionalFormatting>
        <x14:conditionalFormatting xmlns:xm="http://schemas.microsoft.com/office/excel/2006/main">
          <x14:cfRule type="cellIs" priority="53" stopIfTrue="1" operator="lessThanOrEqual" id="{CC31AF8C-E39A-466D-AFDF-AE8F80FA30D0}">
            <xm:f>Eindresultaten!$I$17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4" operator="between" id="{60F035C4-4ABF-4667-8181-A724022FA6A4}">
            <xm:f>Eindresultaten!$I$17</xm:f>
            <xm:f>Eindresultaten!$I$18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5" operator="greaterThanOrEqual" id="{35D41108-8FD9-47DF-9D05-3FE79C0A1034}">
            <xm:f>Eindresultaten!$I$18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ellIs" priority="49" operator="lessThanOrEqual" id="{A226A2AC-CA52-45BB-934A-68F7FAFA8BCE}">
            <xm:f>Eindresultaten!$N$17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0" operator="between" id="{C93D5AD2-3635-4A52-B1DC-DCA335C42C95}">
            <xm:f>Eindresultaten!$N$17</xm:f>
            <xm:f>Eindresultaten!$N$18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1" operator="greaterThanOrEqual" id="{16B1CBD4-58F3-4D77-A9A5-7A326A56F39C}">
            <xm:f>Eindresultaten!$N$17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ellIs" priority="44" stopIfTrue="1" operator="lessThanOrEqual" id="{2C918D96-76D2-4595-A804-2A55DC898570}">
            <xm:f>Eindresultaten!$I$17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" operator="between" id="{17D75DBF-059F-4AA7-B577-7C7A62E0B923}">
            <xm:f>Eindresultaten!$I$17</xm:f>
            <xm:f>Eindresultaten!$I$18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6" operator="greaterThanOrEqual" id="{FB628C0F-AE25-413A-8FA3-0E595B4FFCE7}">
            <xm:f>Eindresultaten!$I$18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J41</xm:sqref>
        </x14:conditionalFormatting>
        <x14:conditionalFormatting xmlns:xm="http://schemas.microsoft.com/office/excel/2006/main">
          <x14:cfRule type="cellIs" priority="40" operator="lessThanOrEqual" id="{3F2A7D97-24F4-4417-A443-C713A64F3D85}">
            <xm:f>Eindresultaten!$N$17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1" operator="between" id="{08FF62E5-777E-4205-AA33-5C82C214968B}">
            <xm:f>Eindresultaten!$N$17</xm:f>
            <xm:f>Eindresultaten!$N$18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2" operator="greaterThanOrEqual" id="{95EBA276-A5CB-4C56-8255-05C54E5ACF3F}">
            <xm:f>Eindresultaten!$N$17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618" operator="containsText" id="{83DBE9A7-C397-4604-8FE0-6022A6747F25}">
            <xm:f>NOT(ISERROR(SEARCH(Eindresultaten!$H$12,G34)))</xm:f>
            <xm:f>Eindresultaten!$H$12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G34:J35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topLeftCell="A16" zoomScaleNormal="100" workbookViewId="0">
      <selection activeCell="J20" sqref="J20"/>
    </sheetView>
  </sheetViews>
  <sheetFormatPr defaultRowHeight="12.5" x14ac:dyDescent="0.25"/>
  <cols>
    <col min="1" max="1" width="5.6328125" style="37" customWidth="1"/>
    <col min="2" max="4" width="8.6328125" style="37" customWidth="1"/>
    <col min="5" max="5" width="16" style="37" customWidth="1"/>
    <col min="6" max="6" width="10.6328125" style="7" customWidth="1"/>
    <col min="7" max="7" width="5.6328125" style="37" customWidth="1"/>
    <col min="8" max="9" width="8.6328125" style="37" customWidth="1"/>
    <col min="10" max="10" width="10.6328125" style="37" customWidth="1"/>
    <col min="11" max="11" width="5.6328125" style="37" customWidth="1"/>
    <col min="12" max="12" width="8.6328125" style="37" customWidth="1"/>
    <col min="13" max="13" width="10.6328125" style="37" customWidth="1"/>
    <col min="14" max="14" width="5.6328125" style="37" customWidth="1"/>
    <col min="15" max="18" width="8.6328125" style="37" customWidth="1"/>
    <col min="19" max="1027" width="8.6328125" style="7" customWidth="1"/>
    <col min="1028" max="16384" width="8.7265625" style="7"/>
  </cols>
  <sheetData>
    <row r="1" spans="1:18" ht="118.5" customHeight="1" x14ac:dyDescent="0.25"/>
    <row r="2" spans="1:18" s="23" customFormat="1" x14ac:dyDescent="0.25">
      <c r="A2" s="35"/>
      <c r="B2" s="36" t="s">
        <v>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52"/>
      <c r="P2" s="52"/>
      <c r="Q2" s="52"/>
      <c r="R2" s="52"/>
    </row>
    <row r="3" spans="1:18" x14ac:dyDescent="0.25">
      <c r="F3" s="37"/>
    </row>
    <row r="4" spans="1:18" x14ac:dyDescent="0.25">
      <c r="B4" s="38" t="s">
        <v>20</v>
      </c>
      <c r="F4" s="37"/>
      <c r="H4" s="40" t="s">
        <v>28</v>
      </c>
      <c r="I4" s="49"/>
      <c r="J4" s="49"/>
      <c r="K4" s="49"/>
      <c r="L4" s="40" t="s">
        <v>31</v>
      </c>
      <c r="M4" s="49"/>
      <c r="N4" s="49"/>
    </row>
    <row r="5" spans="1:18" x14ac:dyDescent="0.25">
      <c r="B5" s="37" t="s">
        <v>21</v>
      </c>
      <c r="F5" s="31"/>
    </row>
    <row r="6" spans="1:18" x14ac:dyDescent="0.25">
      <c r="B6" s="37" t="s">
        <v>89</v>
      </c>
      <c r="F6" s="31"/>
      <c r="H6" s="37" t="s">
        <v>25</v>
      </c>
      <c r="J6" s="55" t="str">
        <f>IFERROR((F6/F5)," ")</f>
        <v xml:space="preserve"> </v>
      </c>
      <c r="L6" s="37" t="s">
        <v>19</v>
      </c>
      <c r="M6" s="55" t="str">
        <f>IFERROR((F6+F8)/(2*F5)," ")</f>
        <v xml:space="preserve"> </v>
      </c>
    </row>
    <row r="7" spans="1:18" x14ac:dyDescent="0.25">
      <c r="B7" s="37" t="s">
        <v>90</v>
      </c>
      <c r="F7" s="31"/>
      <c r="H7" s="37" t="s">
        <v>48</v>
      </c>
      <c r="J7" s="55" t="str">
        <f>IFERROR((F7/F5)," ")</f>
        <v xml:space="preserve"> </v>
      </c>
      <c r="L7" s="37" t="s">
        <v>49</v>
      </c>
      <c r="M7" s="55" t="str">
        <f>IFERROR((F7+F9)/(2*F5)," ")</f>
        <v xml:space="preserve"> </v>
      </c>
    </row>
    <row r="8" spans="1:18" x14ac:dyDescent="0.25">
      <c r="B8" s="37" t="s">
        <v>91</v>
      </c>
      <c r="F8" s="31"/>
      <c r="H8" s="37" t="s">
        <v>26</v>
      </c>
      <c r="J8" s="55" t="str">
        <f>IFERROR((F8/F5)," ")</f>
        <v xml:space="preserve"> </v>
      </c>
    </row>
    <row r="9" spans="1:18" x14ac:dyDescent="0.25">
      <c r="B9" s="37" t="s">
        <v>92</v>
      </c>
      <c r="F9" s="31"/>
      <c r="H9" s="37" t="s">
        <v>27</v>
      </c>
      <c r="J9" s="55" t="str">
        <f>IFERROR((F9/F5)," ")</f>
        <v xml:space="preserve"> </v>
      </c>
      <c r="L9" s="79" t="str">
        <f>Eindresultaten!H12</f>
        <v>Weging ontbreekt</v>
      </c>
      <c r="M9" s="79"/>
    </row>
    <row r="10" spans="1:18" x14ac:dyDescent="0.25">
      <c r="F10" s="37"/>
    </row>
    <row r="11" spans="1:18" x14ac:dyDescent="0.25">
      <c r="B11" s="38" t="s">
        <v>22</v>
      </c>
      <c r="F11" s="37"/>
      <c r="H11" s="60" t="s">
        <v>28</v>
      </c>
      <c r="L11" s="60" t="s">
        <v>32</v>
      </c>
    </row>
    <row r="12" spans="1:18" x14ac:dyDescent="0.25">
      <c r="B12" s="37" t="s">
        <v>23</v>
      </c>
      <c r="F12" s="31"/>
    </row>
    <row r="13" spans="1:18" x14ac:dyDescent="0.25">
      <c r="B13" s="37" t="s">
        <v>93</v>
      </c>
      <c r="F13" s="31"/>
      <c r="H13" s="37" t="s">
        <v>25</v>
      </c>
      <c r="J13" s="55" t="str">
        <f>IFERROR((F13/F12)," ")</f>
        <v xml:space="preserve"> </v>
      </c>
      <c r="L13" s="37" t="s">
        <v>19</v>
      </c>
      <c r="M13" s="55" t="str">
        <f>IFERROR((F13+F15)/(2*F12)," ")</f>
        <v xml:space="preserve"> </v>
      </c>
    </row>
    <row r="14" spans="1:18" x14ac:dyDescent="0.25">
      <c r="B14" s="37" t="s">
        <v>94</v>
      </c>
      <c r="F14" s="31"/>
      <c r="H14" s="37" t="s">
        <v>48</v>
      </c>
      <c r="J14" s="55" t="str">
        <f>IFERROR((F14/F12)," ")</f>
        <v xml:space="preserve"> </v>
      </c>
      <c r="L14" s="37" t="s">
        <v>49</v>
      </c>
      <c r="M14" s="55" t="str">
        <f>IFERROR((F14+F16)/(2*F12)," ")</f>
        <v xml:space="preserve"> </v>
      </c>
    </row>
    <row r="15" spans="1:18" x14ac:dyDescent="0.25">
      <c r="B15" s="37" t="s">
        <v>95</v>
      </c>
      <c r="F15" s="31"/>
      <c r="H15" s="37" t="s">
        <v>26</v>
      </c>
      <c r="J15" s="55" t="str">
        <f>IFERROR((F15/F12)," ")</f>
        <v xml:space="preserve"> </v>
      </c>
    </row>
    <row r="16" spans="1:18" x14ac:dyDescent="0.25">
      <c r="B16" s="37" t="s">
        <v>96</v>
      </c>
      <c r="F16" s="31"/>
      <c r="H16" s="37" t="s">
        <v>27</v>
      </c>
      <c r="J16" s="55" t="str">
        <f>IFERROR((F16/F12)," ")</f>
        <v xml:space="preserve"> </v>
      </c>
      <c r="L16" s="79" t="str">
        <f>Eindresultaten!H12</f>
        <v>Weging ontbreekt</v>
      </c>
      <c r="M16" s="79"/>
    </row>
    <row r="17" spans="1:18" x14ac:dyDescent="0.25">
      <c r="F17" s="37"/>
    </row>
    <row r="18" spans="1:18" x14ac:dyDescent="0.25">
      <c r="B18" s="38" t="s">
        <v>24</v>
      </c>
      <c r="F18" s="37"/>
      <c r="H18" s="60" t="s">
        <v>28</v>
      </c>
      <c r="L18" s="60" t="s">
        <v>33</v>
      </c>
    </row>
    <row r="19" spans="1:18" x14ac:dyDescent="0.25">
      <c r="B19" s="37" t="s">
        <v>64</v>
      </c>
      <c r="F19" s="31"/>
    </row>
    <row r="20" spans="1:18" x14ac:dyDescent="0.25">
      <c r="B20" s="37" t="s">
        <v>97</v>
      </c>
      <c r="F20" s="31"/>
      <c r="H20" s="37" t="s">
        <v>25</v>
      </c>
      <c r="J20" s="55" t="str">
        <f>IFERROR((F20/F19)," ")</f>
        <v xml:space="preserve"> </v>
      </c>
      <c r="L20" s="37" t="s">
        <v>19</v>
      </c>
      <c r="M20" s="55" t="str">
        <f>IFERROR((F20+F22)/(2*F19)," ")</f>
        <v xml:space="preserve"> </v>
      </c>
    </row>
    <row r="21" spans="1:18" x14ac:dyDescent="0.25">
      <c r="B21" s="37" t="s">
        <v>98</v>
      </c>
      <c r="F21" s="31"/>
      <c r="H21" s="37" t="s">
        <v>48</v>
      </c>
      <c r="J21" s="55" t="str">
        <f>IFERROR((F21/F19)," ")</f>
        <v xml:space="preserve"> </v>
      </c>
      <c r="L21" s="37" t="s">
        <v>49</v>
      </c>
      <c r="M21" s="55" t="str">
        <f>IFERROR((F21+F23)/(2*F19)," ")</f>
        <v xml:space="preserve"> </v>
      </c>
    </row>
    <row r="22" spans="1:18" x14ac:dyDescent="0.25">
      <c r="B22" s="37" t="s">
        <v>99</v>
      </c>
      <c r="F22" s="31"/>
      <c r="H22" s="37" t="s">
        <v>26</v>
      </c>
      <c r="J22" s="55" t="str">
        <f>IFERROR((F22/F19)," ")</f>
        <v xml:space="preserve"> </v>
      </c>
    </row>
    <row r="23" spans="1:18" x14ac:dyDescent="0.25">
      <c r="B23" s="37" t="s">
        <v>100</v>
      </c>
      <c r="F23" s="31"/>
      <c r="H23" s="37" t="s">
        <v>27</v>
      </c>
      <c r="J23" s="55" t="str">
        <f>IFERROR((F23/F19)," ")</f>
        <v xml:space="preserve"> </v>
      </c>
      <c r="L23" s="79" t="str">
        <f>Eindresultaten!H12</f>
        <v>Weging ontbreekt</v>
      </c>
      <c r="M23" s="79"/>
    </row>
    <row r="24" spans="1:18" x14ac:dyDescent="0.25">
      <c r="F24" s="37"/>
    </row>
    <row r="25" spans="1:18" x14ac:dyDescent="0.25">
      <c r="C25" s="38" t="s">
        <v>15</v>
      </c>
      <c r="E25" s="38"/>
      <c r="F25" s="58">
        <v>0.85</v>
      </c>
      <c r="K25" s="75" t="s">
        <v>109</v>
      </c>
      <c r="L25" s="75"/>
      <c r="M25" s="75"/>
    </row>
    <row r="26" spans="1:18" x14ac:dyDescent="0.25">
      <c r="C26" s="38" t="s">
        <v>46</v>
      </c>
      <c r="E26" s="38"/>
      <c r="F26" s="58" t="str">
        <f>Eindresultaten!I18</f>
        <v/>
      </c>
      <c r="I26" s="37" t="s">
        <v>18</v>
      </c>
      <c r="K26" s="76" t="s">
        <v>29</v>
      </c>
      <c r="L26" s="76"/>
      <c r="M26" s="76"/>
    </row>
    <row r="27" spans="1:18" x14ac:dyDescent="0.25">
      <c r="F27" s="51"/>
      <c r="K27" s="77" t="s">
        <v>30</v>
      </c>
      <c r="L27" s="77"/>
      <c r="M27" s="77"/>
    </row>
    <row r="28" spans="1:18" x14ac:dyDescent="0.25">
      <c r="C28" s="38" t="s">
        <v>50</v>
      </c>
      <c r="E28" s="38"/>
      <c r="F28" s="59" t="str">
        <f>Eindresultaten!N17</f>
        <v/>
      </c>
      <c r="J28" s="38"/>
    </row>
    <row r="29" spans="1:18" x14ac:dyDescent="0.25">
      <c r="B29" s="38"/>
      <c r="C29" s="38" t="s">
        <v>51</v>
      </c>
      <c r="E29" s="38"/>
      <c r="F29" s="59" t="str">
        <f>Eindresultaten!N18</f>
        <v/>
      </c>
      <c r="H29" s="51"/>
      <c r="M29" s="42"/>
    </row>
    <row r="30" spans="1:18" x14ac:dyDescent="0.25">
      <c r="B30" s="38"/>
      <c r="C30" s="38"/>
      <c r="D30" s="38"/>
      <c r="E30" s="38"/>
      <c r="F30" s="38"/>
      <c r="G30" s="59"/>
      <c r="H30" s="51"/>
      <c r="M30" s="42"/>
    </row>
    <row r="31" spans="1:18" s="23" customFormat="1" x14ac:dyDescent="0.25">
      <c r="A31" s="35"/>
      <c r="B31" s="36" t="s">
        <v>80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52"/>
      <c r="P31" s="52"/>
      <c r="Q31" s="52"/>
      <c r="R31" s="52"/>
    </row>
    <row r="32" spans="1:18" x14ac:dyDescent="0.25">
      <c r="F32" s="37"/>
    </row>
    <row r="33" spans="2:13" x14ac:dyDescent="0.25">
      <c r="B33" s="38" t="s">
        <v>78</v>
      </c>
      <c r="F33" s="37"/>
      <c r="H33" s="60" t="s">
        <v>28</v>
      </c>
      <c r="L33" s="60" t="s">
        <v>31</v>
      </c>
    </row>
    <row r="34" spans="2:13" x14ac:dyDescent="0.25">
      <c r="B34" s="37" t="s">
        <v>21</v>
      </c>
      <c r="F34" s="31"/>
    </row>
    <row r="35" spans="2:13" x14ac:dyDescent="0.25">
      <c r="B35" s="37" t="s">
        <v>101</v>
      </c>
      <c r="F35" s="31"/>
      <c r="H35" s="37" t="s">
        <v>25</v>
      </c>
      <c r="J35" s="55" t="str">
        <f>IFERROR((F35/F34)," ")</f>
        <v xml:space="preserve"> </v>
      </c>
      <c r="L35" s="37" t="s">
        <v>19</v>
      </c>
      <c r="M35" s="55" t="str">
        <f>IFERROR((F35+F37)/(2*F34)," ")</f>
        <v xml:space="preserve"> </v>
      </c>
    </row>
    <row r="36" spans="2:13" x14ac:dyDescent="0.25">
      <c r="B36" s="37" t="s">
        <v>102</v>
      </c>
      <c r="F36" s="31"/>
      <c r="H36" s="37" t="s">
        <v>48</v>
      </c>
      <c r="J36" s="55" t="str">
        <f>IFERROR((F36/F34)," ")</f>
        <v xml:space="preserve"> </v>
      </c>
      <c r="L36" s="37" t="s">
        <v>49</v>
      </c>
      <c r="M36" s="55" t="str">
        <f>IFERROR((F36+F38)/(2*F34)," ")</f>
        <v xml:space="preserve"> </v>
      </c>
    </row>
    <row r="37" spans="2:13" x14ac:dyDescent="0.25">
      <c r="B37" s="37" t="s">
        <v>103</v>
      </c>
      <c r="F37" s="31"/>
      <c r="H37" s="37" t="s">
        <v>26</v>
      </c>
      <c r="J37" s="55" t="str">
        <f>IFERROR((F37/F34)," ")</f>
        <v xml:space="preserve"> </v>
      </c>
    </row>
    <row r="38" spans="2:13" x14ac:dyDescent="0.25">
      <c r="B38" s="37" t="s">
        <v>99</v>
      </c>
      <c r="F38" s="31"/>
      <c r="H38" s="37" t="s">
        <v>27</v>
      </c>
      <c r="J38" s="55" t="str">
        <f>IFERROR((F38/F34)," ")</f>
        <v xml:space="preserve"> </v>
      </c>
      <c r="L38" s="79" t="str">
        <f>Eindresultaten!H12</f>
        <v>Weging ontbreekt</v>
      </c>
      <c r="M38" s="79"/>
    </row>
    <row r="39" spans="2:13" x14ac:dyDescent="0.25">
      <c r="F39" s="37"/>
    </row>
    <row r="40" spans="2:13" x14ac:dyDescent="0.25">
      <c r="B40" s="38" t="s">
        <v>79</v>
      </c>
      <c r="F40" s="37"/>
      <c r="H40" s="60" t="s">
        <v>28</v>
      </c>
      <c r="L40" s="60" t="s">
        <v>32</v>
      </c>
    </row>
    <row r="41" spans="2:13" x14ac:dyDescent="0.25">
      <c r="B41" s="37" t="s">
        <v>23</v>
      </c>
      <c r="F41" s="31"/>
    </row>
    <row r="42" spans="2:13" x14ac:dyDescent="0.25">
      <c r="B42" s="37" t="s">
        <v>104</v>
      </c>
      <c r="F42" s="31"/>
      <c r="H42" s="37" t="s">
        <v>25</v>
      </c>
      <c r="J42" s="55" t="str">
        <f>IFERROR((F42/F41)," ")</f>
        <v xml:space="preserve"> </v>
      </c>
      <c r="L42" s="37" t="s">
        <v>19</v>
      </c>
      <c r="M42" s="55" t="str">
        <f>IFERROR((F42+F44)/(2*F41)," ")</f>
        <v xml:space="preserve"> </v>
      </c>
    </row>
    <row r="43" spans="2:13" x14ac:dyDescent="0.25">
      <c r="B43" s="37" t="s">
        <v>105</v>
      </c>
      <c r="F43" s="31"/>
      <c r="H43" s="37" t="s">
        <v>48</v>
      </c>
      <c r="J43" s="55" t="str">
        <f>IFERROR((F43/F41)," ")</f>
        <v xml:space="preserve"> </v>
      </c>
      <c r="L43" s="37" t="s">
        <v>49</v>
      </c>
      <c r="M43" s="55" t="str">
        <f>IFERROR((F43+F45)/(2*F41)," ")</f>
        <v xml:space="preserve"> </v>
      </c>
    </row>
    <row r="44" spans="2:13" x14ac:dyDescent="0.25">
      <c r="B44" s="37" t="s">
        <v>106</v>
      </c>
      <c r="F44" s="31"/>
      <c r="H44" s="37" t="s">
        <v>26</v>
      </c>
      <c r="J44" s="55" t="str">
        <f>IFERROR((F44/F41)," ")</f>
        <v xml:space="preserve"> </v>
      </c>
    </row>
    <row r="45" spans="2:13" x14ac:dyDescent="0.25">
      <c r="B45" s="37" t="s">
        <v>107</v>
      </c>
      <c r="F45" s="31"/>
      <c r="H45" s="37" t="s">
        <v>27</v>
      </c>
      <c r="J45" s="55" t="str">
        <f>IFERROR((F45/F41)," ")</f>
        <v xml:space="preserve"> </v>
      </c>
      <c r="L45" s="79" t="str">
        <f>Eindresultaten!H12</f>
        <v>Weging ontbreekt</v>
      </c>
      <c r="M45" s="79"/>
    </row>
    <row r="46" spans="2:13" x14ac:dyDescent="0.25">
      <c r="F46" s="37"/>
    </row>
    <row r="47" spans="2:13" x14ac:dyDescent="0.25">
      <c r="C47" s="38" t="s">
        <v>15</v>
      </c>
      <c r="E47" s="38"/>
      <c r="F47" s="58">
        <v>0.85</v>
      </c>
      <c r="K47" s="75" t="s">
        <v>109</v>
      </c>
      <c r="L47" s="75"/>
      <c r="M47" s="75"/>
    </row>
    <row r="48" spans="2:13" x14ac:dyDescent="0.25">
      <c r="C48" s="38" t="s">
        <v>46</v>
      </c>
      <c r="E48" s="38"/>
      <c r="F48" s="58" t="str">
        <f>Eindresultaten!I18</f>
        <v/>
      </c>
      <c r="I48" s="37" t="s">
        <v>18</v>
      </c>
      <c r="K48" s="76" t="s">
        <v>29</v>
      </c>
      <c r="L48" s="76"/>
      <c r="M48" s="76"/>
    </row>
    <row r="49" spans="2:13" x14ac:dyDescent="0.25">
      <c r="F49" s="37"/>
      <c r="K49" s="77" t="s">
        <v>30</v>
      </c>
      <c r="L49" s="77"/>
      <c r="M49" s="77"/>
    </row>
    <row r="50" spans="2:13" x14ac:dyDescent="0.25">
      <c r="C50" s="38" t="s">
        <v>50</v>
      </c>
      <c r="E50" s="38"/>
      <c r="F50" s="59" t="str">
        <f>Eindresultaten!N17</f>
        <v/>
      </c>
      <c r="J50" s="38"/>
    </row>
    <row r="51" spans="2:13" x14ac:dyDescent="0.25">
      <c r="B51" s="38"/>
      <c r="C51" s="38" t="s">
        <v>51</v>
      </c>
      <c r="E51" s="38"/>
      <c r="F51" s="59" t="str">
        <f>Eindresultaten!N18</f>
        <v/>
      </c>
      <c r="H51" s="51"/>
      <c r="M51" s="42"/>
    </row>
    <row r="52" spans="2:13" x14ac:dyDescent="0.25">
      <c r="B52" s="38"/>
      <c r="C52" s="38"/>
      <c r="F52" s="37"/>
      <c r="M52" s="42"/>
    </row>
    <row r="53" spans="2:13" x14ac:dyDescent="0.25">
      <c r="F53" s="37"/>
    </row>
    <row r="54" spans="2:13" x14ac:dyDescent="0.25">
      <c r="F54" s="37"/>
    </row>
    <row r="55" spans="2:13" x14ac:dyDescent="0.25">
      <c r="F55" s="37"/>
    </row>
    <row r="56" spans="2:13" x14ac:dyDescent="0.25">
      <c r="F56" s="37"/>
    </row>
    <row r="57" spans="2:13" x14ac:dyDescent="0.25">
      <c r="F57" s="37"/>
    </row>
    <row r="58" spans="2:13" x14ac:dyDescent="0.25">
      <c r="F58" s="37"/>
    </row>
    <row r="59" spans="2:13" x14ac:dyDescent="0.25">
      <c r="F59" s="37"/>
    </row>
    <row r="60" spans="2:13" x14ac:dyDescent="0.25">
      <c r="F60" s="37"/>
    </row>
    <row r="61" spans="2:13" x14ac:dyDescent="0.25">
      <c r="F61" s="37"/>
    </row>
    <row r="62" spans="2:13" x14ac:dyDescent="0.25">
      <c r="F62" s="37"/>
    </row>
    <row r="63" spans="2:13" x14ac:dyDescent="0.25">
      <c r="F63" s="37"/>
    </row>
    <row r="64" spans="2:13" x14ac:dyDescent="0.25">
      <c r="F64" s="37"/>
    </row>
    <row r="65" spans="6:6" x14ac:dyDescent="0.25">
      <c r="F65" s="37"/>
    </row>
    <row r="66" spans="6:6" x14ac:dyDescent="0.25">
      <c r="F66" s="37"/>
    </row>
    <row r="67" spans="6:6" x14ac:dyDescent="0.25">
      <c r="F67" s="37"/>
    </row>
    <row r="68" spans="6:6" x14ac:dyDescent="0.25">
      <c r="F68" s="37"/>
    </row>
    <row r="69" spans="6:6" x14ac:dyDescent="0.25">
      <c r="F69" s="37"/>
    </row>
    <row r="70" spans="6:6" x14ac:dyDescent="0.25">
      <c r="F70" s="37"/>
    </row>
    <row r="71" spans="6:6" x14ac:dyDescent="0.25">
      <c r="F71" s="37"/>
    </row>
    <row r="72" spans="6:6" x14ac:dyDescent="0.25">
      <c r="F72" s="37"/>
    </row>
    <row r="73" spans="6:6" x14ac:dyDescent="0.25">
      <c r="F73" s="37"/>
    </row>
    <row r="74" spans="6:6" x14ac:dyDescent="0.25">
      <c r="F74" s="37"/>
    </row>
    <row r="75" spans="6:6" x14ac:dyDescent="0.25">
      <c r="F75" s="37"/>
    </row>
    <row r="76" spans="6:6" x14ac:dyDescent="0.25">
      <c r="F76" s="37"/>
    </row>
    <row r="77" spans="6:6" x14ac:dyDescent="0.25">
      <c r="F77" s="37"/>
    </row>
    <row r="78" spans="6:6" x14ac:dyDescent="0.25">
      <c r="F78" s="37"/>
    </row>
    <row r="79" spans="6:6" x14ac:dyDescent="0.25">
      <c r="F79" s="37"/>
    </row>
    <row r="80" spans="6:6" x14ac:dyDescent="0.25">
      <c r="F80" s="37"/>
    </row>
    <row r="81" spans="6:6" x14ac:dyDescent="0.25">
      <c r="F81" s="37"/>
    </row>
    <row r="82" spans="6:6" x14ac:dyDescent="0.25">
      <c r="F82" s="37"/>
    </row>
    <row r="83" spans="6:6" x14ac:dyDescent="0.25">
      <c r="F83" s="37"/>
    </row>
    <row r="84" spans="6:6" x14ac:dyDescent="0.25">
      <c r="F84" s="37"/>
    </row>
    <row r="85" spans="6:6" x14ac:dyDescent="0.25">
      <c r="F85" s="37"/>
    </row>
    <row r="86" spans="6:6" x14ac:dyDescent="0.25">
      <c r="F86" s="37"/>
    </row>
    <row r="87" spans="6:6" x14ac:dyDescent="0.25">
      <c r="F87" s="37"/>
    </row>
    <row r="88" spans="6:6" x14ac:dyDescent="0.25">
      <c r="F88" s="37"/>
    </row>
  </sheetData>
  <sheetProtection algorithmName="SHA-512" hashValue="3ziL5w4sRubMDtHYZeGz1NaI8lFKv7pELrJWLLFvm3vzg3yUtDFFBch8diCAt1B80K1oozmR6hW0uPj6P4lLLg==" saltValue="T1qb3k37fJeA3rtvFV7Qxg==" spinCount="100000" sheet="1" objects="1" scenarios="1"/>
  <mergeCells count="11">
    <mergeCell ref="K47:M47"/>
    <mergeCell ref="K48:M48"/>
    <mergeCell ref="K49:M49"/>
    <mergeCell ref="K25:M25"/>
    <mergeCell ref="K26:M26"/>
    <mergeCell ref="K27:M27"/>
    <mergeCell ref="L9:M9"/>
    <mergeCell ref="L16:M16"/>
    <mergeCell ref="L23:M23"/>
    <mergeCell ref="L38:M38"/>
    <mergeCell ref="L45:M45"/>
  </mergeCells>
  <conditionalFormatting sqref="K27:L27">
    <cfRule type="cellIs" dxfId="66" priority="229" operator="greaterThan">
      <formula>0.9</formula>
    </cfRule>
  </conditionalFormatting>
  <conditionalFormatting sqref="K49:L49">
    <cfRule type="cellIs" dxfId="65" priority="228" operator="greaterThan">
      <formula>0.9</formula>
    </cfRule>
  </conditionalFormatting>
  <conditionalFormatting sqref="J6 J8 M6">
    <cfRule type="containsText" dxfId="64" priority="197" operator="containsText" text=" ">
      <formula>NOT(ISERROR(SEARCH(" ",J6)))</formula>
    </cfRule>
  </conditionalFormatting>
  <conditionalFormatting sqref="J13">
    <cfRule type="containsText" dxfId="63" priority="193" operator="containsText" text=" ">
      <formula>NOT(ISERROR(SEARCH(" ",J13)))</formula>
    </cfRule>
  </conditionalFormatting>
  <conditionalFormatting sqref="J15">
    <cfRule type="containsText" dxfId="62" priority="189" operator="containsText" text=" ">
      <formula>NOT(ISERROR(SEARCH(" ",J15)))</formula>
    </cfRule>
  </conditionalFormatting>
  <conditionalFormatting sqref="M13">
    <cfRule type="containsText" dxfId="61" priority="185" operator="containsText" text=" ">
      <formula>NOT(ISERROR(SEARCH(" ",M13)))</formula>
    </cfRule>
  </conditionalFormatting>
  <conditionalFormatting sqref="J20">
    <cfRule type="containsText" dxfId="60" priority="181" operator="containsText" text=" ">
      <formula>NOT(ISERROR(SEARCH(" ",J20)))</formula>
    </cfRule>
  </conditionalFormatting>
  <conditionalFormatting sqref="J22">
    <cfRule type="containsText" dxfId="59" priority="177" operator="containsText" text=" ">
      <formula>NOT(ISERROR(SEARCH(" ",J22)))</formula>
    </cfRule>
  </conditionalFormatting>
  <conditionalFormatting sqref="M20">
    <cfRule type="containsText" dxfId="58" priority="173" operator="containsText" text=" ">
      <formula>NOT(ISERROR(SEARCH(" ",M20)))</formula>
    </cfRule>
  </conditionalFormatting>
  <conditionalFormatting sqref="J35">
    <cfRule type="containsText" dxfId="57" priority="169" operator="containsText" text=" ">
      <formula>NOT(ISERROR(SEARCH(" ",J35)))</formula>
    </cfRule>
  </conditionalFormatting>
  <conditionalFormatting sqref="M35">
    <cfRule type="containsText" dxfId="56" priority="165" operator="containsText" text=" ">
      <formula>NOT(ISERROR(SEARCH(" ",M35)))</formula>
    </cfRule>
  </conditionalFormatting>
  <conditionalFormatting sqref="J37">
    <cfRule type="containsText" dxfId="55" priority="161" operator="containsText" text=" ">
      <formula>NOT(ISERROR(SEARCH(" ",J37)))</formula>
    </cfRule>
  </conditionalFormatting>
  <conditionalFormatting sqref="J42">
    <cfRule type="containsText" dxfId="54" priority="157" operator="containsText" text=" ">
      <formula>NOT(ISERROR(SEARCH(" ",J42)))</formula>
    </cfRule>
  </conditionalFormatting>
  <conditionalFormatting sqref="J44">
    <cfRule type="containsText" dxfId="53" priority="153" operator="containsText" text=" ">
      <formula>NOT(ISERROR(SEARCH(" ",J44)))</formula>
    </cfRule>
  </conditionalFormatting>
  <conditionalFormatting sqref="M42">
    <cfRule type="containsText" dxfId="52" priority="149" operator="containsText" text=" ">
      <formula>NOT(ISERROR(SEARCH(" ",M42)))</formula>
    </cfRule>
  </conditionalFormatting>
  <conditionalFormatting sqref="J7">
    <cfRule type="containsText" dxfId="51" priority="145" operator="containsText" text=" ">
      <formula>NOT(ISERROR(SEARCH(" ",J7)))</formula>
    </cfRule>
  </conditionalFormatting>
  <conditionalFormatting sqref="J14">
    <cfRule type="containsText" dxfId="50" priority="133" operator="containsText" text=" ">
      <formula>NOT(ISERROR(SEARCH(" ",J14)))</formula>
    </cfRule>
  </conditionalFormatting>
  <conditionalFormatting sqref="J16">
    <cfRule type="containsText" dxfId="49" priority="129" operator="containsText" text=" ">
      <formula>NOT(ISERROR(SEARCH(" ",J16)))</formula>
    </cfRule>
  </conditionalFormatting>
  <conditionalFormatting sqref="M14">
    <cfRule type="containsText" dxfId="48" priority="125" operator="containsText" text=" ">
      <formula>NOT(ISERROR(SEARCH(" ",M14)))</formula>
    </cfRule>
  </conditionalFormatting>
  <conditionalFormatting sqref="J9">
    <cfRule type="containsText" dxfId="47" priority="93" operator="containsText" text=" ">
      <formula>NOT(ISERROR(SEARCH(" ",J9)))</formula>
    </cfRule>
  </conditionalFormatting>
  <conditionalFormatting sqref="M7">
    <cfRule type="containsText" dxfId="46" priority="89" operator="containsText" text=" ">
      <formula>NOT(ISERROR(SEARCH(" ",M7)))</formula>
    </cfRule>
  </conditionalFormatting>
  <conditionalFormatting sqref="J36">
    <cfRule type="containsText" dxfId="45" priority="73" operator="containsText" text=" ">
      <formula>NOT(ISERROR(SEARCH(" ",J36)))</formula>
    </cfRule>
  </conditionalFormatting>
  <conditionalFormatting sqref="J38">
    <cfRule type="containsText" dxfId="44" priority="69" operator="containsText" text=" ">
      <formula>NOT(ISERROR(SEARCH(" ",J38)))</formula>
    </cfRule>
  </conditionalFormatting>
  <conditionalFormatting sqref="M36">
    <cfRule type="containsText" dxfId="43" priority="65" operator="containsText" text=" ">
      <formula>NOT(ISERROR(SEARCH(" ",M36)))</formula>
    </cfRule>
  </conditionalFormatting>
  <conditionalFormatting sqref="J21">
    <cfRule type="containsText" dxfId="42" priority="61" operator="containsText" text=" ">
      <formula>NOT(ISERROR(SEARCH(" ",J21)))</formula>
    </cfRule>
  </conditionalFormatting>
  <conditionalFormatting sqref="J23">
    <cfRule type="containsText" dxfId="41" priority="57" operator="containsText" text=" ">
      <formula>NOT(ISERROR(SEARCH(" ",J23)))</formula>
    </cfRule>
  </conditionalFormatting>
  <conditionalFormatting sqref="M21">
    <cfRule type="containsText" dxfId="40" priority="53" operator="containsText" text=" ">
      <formula>NOT(ISERROR(SEARCH(" ",M21)))</formula>
    </cfRule>
  </conditionalFormatting>
  <conditionalFormatting sqref="J43">
    <cfRule type="containsText" dxfId="39" priority="49" operator="containsText" text=" ">
      <formula>NOT(ISERROR(SEARCH(" ",J43)))</formula>
    </cfRule>
  </conditionalFormatting>
  <conditionalFormatting sqref="J45">
    <cfRule type="containsText" dxfId="38" priority="45" operator="containsText" text=" ">
      <formula>NOT(ISERROR(SEARCH(" ",J45)))</formula>
    </cfRule>
  </conditionalFormatting>
  <conditionalFormatting sqref="M43">
    <cfRule type="containsText" dxfId="37" priority="41" operator="containsText" text=" ">
      <formula>NOT(ISERROR(SEARCH(" ",M43)))</formula>
    </cfRule>
  </conditionalFormatting>
  <conditionalFormatting sqref="F6:F9">
    <cfRule type="cellIs" dxfId="36" priority="35" operator="greaterThan">
      <formula>$F$5</formula>
    </cfRule>
  </conditionalFormatting>
  <conditionalFormatting sqref="F13:F16">
    <cfRule type="cellIs" dxfId="35" priority="34" operator="greaterThan">
      <formula>$F$12</formula>
    </cfRule>
  </conditionalFormatting>
  <conditionalFormatting sqref="F20:F23">
    <cfRule type="cellIs" dxfId="34" priority="33" operator="greaterThan">
      <formula>$F$19</formula>
    </cfRule>
  </conditionalFormatting>
  <conditionalFormatting sqref="F35:F38">
    <cfRule type="cellIs" dxfId="33" priority="32" operator="greaterThan">
      <formula>$F$34</formula>
    </cfRule>
  </conditionalFormatting>
  <conditionalFormatting sqref="F42:F45">
    <cfRule type="cellIs" dxfId="32" priority="31" operator="greaterThan">
      <formula>$F$41</formula>
    </cfRule>
  </conditionalFormatting>
  <conditionalFormatting sqref="L9">
    <cfRule type="cellIs" dxfId="31" priority="19" operator="between">
      <formula>1</formula>
      <formula>100</formula>
    </cfRule>
    <cfRule type="containsText" dxfId="30" priority="20" operator="containsText" text="Weging ontbreekt">
      <formula>NOT(ISERROR(SEARCH("Weging ontbreekt",L9)))</formula>
    </cfRule>
  </conditionalFormatting>
  <conditionalFormatting sqref="L16">
    <cfRule type="cellIs" dxfId="29" priority="17" operator="between">
      <formula>1</formula>
      <formula>100</formula>
    </cfRule>
    <cfRule type="containsText" dxfId="28" priority="18" operator="containsText" text="Weging ontbreekt">
      <formula>NOT(ISERROR(SEARCH("Weging ontbreekt",L16)))</formula>
    </cfRule>
  </conditionalFormatting>
  <conditionalFormatting sqref="L23">
    <cfRule type="cellIs" dxfId="27" priority="15" operator="between">
      <formula>1</formula>
      <formula>100</formula>
    </cfRule>
    <cfRule type="containsText" dxfId="26" priority="16" operator="containsText" text="Weging ontbreekt">
      <formula>NOT(ISERROR(SEARCH("Weging ontbreekt",L23)))</formula>
    </cfRule>
  </conditionalFormatting>
  <conditionalFormatting sqref="L38">
    <cfRule type="cellIs" dxfId="25" priority="13" operator="between">
      <formula>1</formula>
      <formula>100</formula>
    </cfRule>
    <cfRule type="containsText" dxfId="24" priority="14" operator="containsText" text="Weging ontbreekt">
      <formula>NOT(ISERROR(SEARCH("Weging ontbreekt",L38)))</formula>
    </cfRule>
  </conditionalFormatting>
  <conditionalFormatting sqref="L45">
    <cfRule type="cellIs" dxfId="23" priority="11" operator="between">
      <formula>1</formula>
      <formula>100</formula>
    </cfRule>
    <cfRule type="containsText" dxfId="22" priority="12" operator="containsText" text="Weging ontbreekt">
      <formula>NOT(ISERROR(SEARCH("Weging ontbreekt",L45)))</formula>
    </cfRule>
  </conditionalFormatting>
  <conditionalFormatting sqref="F7">
    <cfRule type="cellIs" dxfId="9" priority="10" operator="greaterThan">
      <formula>$F$6</formula>
    </cfRule>
  </conditionalFormatting>
  <conditionalFormatting sqref="F9">
    <cfRule type="cellIs" dxfId="8" priority="9" operator="greaterThan">
      <formula>$F$8</formula>
    </cfRule>
  </conditionalFormatting>
  <conditionalFormatting sqref="F14">
    <cfRule type="cellIs" dxfId="7" priority="8" operator="greaterThan">
      <formula>$F$13</formula>
    </cfRule>
  </conditionalFormatting>
  <conditionalFormatting sqref="F16">
    <cfRule type="cellIs" dxfId="6" priority="7" operator="greaterThan">
      <formula>$F$15</formula>
    </cfRule>
  </conditionalFormatting>
  <conditionalFormatting sqref="F21">
    <cfRule type="cellIs" dxfId="5" priority="6" operator="greaterThan">
      <formula>$F$20</formula>
    </cfRule>
  </conditionalFormatting>
  <conditionalFormatting sqref="F23">
    <cfRule type="cellIs" dxfId="4" priority="5" operator="greaterThan">
      <formula>$F$22</formula>
    </cfRule>
  </conditionalFormatting>
  <conditionalFormatting sqref="F36">
    <cfRule type="cellIs" dxfId="3" priority="4" operator="greaterThan">
      <formula>$F$35</formula>
    </cfRule>
  </conditionalFormatting>
  <conditionalFormatting sqref="F38">
    <cfRule type="cellIs" dxfId="2" priority="3" operator="greaterThan">
      <formula>$F$37</formula>
    </cfRule>
  </conditionalFormatting>
  <conditionalFormatting sqref="F43">
    <cfRule type="cellIs" dxfId="1" priority="2" operator="greaterThan">
      <formula>$F$42</formula>
    </cfRule>
  </conditionalFormatting>
  <conditionalFormatting sqref="F45">
    <cfRule type="cellIs" dxfId="0" priority="1" operator="greaterThan">
      <formula>$F$44</formula>
    </cfRule>
  </conditionalFormatting>
  <pageMargins left="0.7" right="0.7" top="0.75" bottom="0.75" header="0.51180555555555496" footer="0.51180555555555496"/>
  <pageSetup paperSize="9" firstPageNumber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4" stopIfTrue="1" operator="lessThanOrEqual" id="{D03C887C-F4F1-49D4-9D6A-371EDCBECA3F}">
            <xm:f>Eindresultaten!$I$17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65" operator="between" id="{337E1B79-36BB-4749-94CF-383AB9335EB3}">
            <xm:f>Eindresultaten!$I$17</xm:f>
            <xm:f>Eindresultaten!$I$18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66" operator="greaterThanOrEqual" id="{E6563131-8B13-4060-9A64-926E07AD4628}">
            <xm:f>Eindresultaten!$I$18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J6 J8 M6 M20</xm:sqref>
        </x14:conditionalFormatting>
        <x14:conditionalFormatting xmlns:xm="http://schemas.microsoft.com/office/excel/2006/main">
          <x14:cfRule type="cellIs" priority="573" operator="lessThanOrEqual" id="{E2B90813-C366-44A0-A3B0-E0223CAAD0D1}">
            <xm:f>Eindresultaten!$I$17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74" operator="between" id="{EEFEA1FE-3A98-4A4A-B838-5E5B9B4487E4}">
            <xm:f>Eindresultaten!$I$17</xm:f>
            <xm:f>Eindresultaten!$I$18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75" operator="greaterThanOrEqual" id="{352677DB-84B7-451F-B6C4-D896A242559C}">
            <xm:f>Eindresultaten!$I$18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J13 J15 M13 J20 J22 J35 M35 J37 J42 J44 M42</xm:sqref>
        </x14:conditionalFormatting>
        <x14:conditionalFormatting xmlns:xm="http://schemas.microsoft.com/office/excel/2006/main">
          <x14:cfRule type="cellIs" priority="609" operator="lessThanOrEqual" id="{9F56376B-5C01-4776-BA4D-63A536AA7C9A}">
            <xm:f>Eindresultaten!$N$17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10" operator="between" id="{10CA3FC2-5A63-420B-BF04-0616069ED333}">
            <xm:f>Eindresultaten!$N$17</xm:f>
            <xm:f>Eindresultaten!$N$18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611" operator="greaterThanOrEqual" id="{E7C4A61D-2BC1-471E-8F89-F8C1689A817E}">
            <xm:f>Eindresultaten!$N$17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J7 J9 M7 J36 J38 M36 J21 J23 M21 J43 J45 M43</xm:sqref>
        </x14:conditionalFormatting>
        <x14:conditionalFormatting xmlns:xm="http://schemas.microsoft.com/office/excel/2006/main">
          <x14:cfRule type="cellIs" priority="612" operator="between" id="{BA49DA77-50EF-4AB0-A625-09446D6758E3}">
            <xm:f>Eindresultaten!$N$17</xm:f>
            <xm:f>Eindresultaten!$N$18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613" operator="lessThanOrEqual" id="{43198128-B160-463A-AD54-32EADEEFAA14}">
            <xm:f>Eindresultaten!$N$17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14" operator="greaterThanOrEqual" id="{D7ED7ECB-8E6E-41DF-A4B5-B254246FF593}">
            <xm:f>Eindresultaten!$N$17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J14 J16 M14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zoomScaleNormal="100" workbookViewId="0">
      <selection activeCell="B126" sqref="B126"/>
    </sheetView>
  </sheetViews>
  <sheetFormatPr defaultRowHeight="14.5" x14ac:dyDescent="0.35"/>
  <cols>
    <col min="1" max="1" width="71.6328125" style="1" bestFit="1" customWidth="1"/>
    <col min="2" max="2" width="17.08984375" bestFit="1" customWidth="1"/>
    <col min="3" max="3" width="8" bestFit="1" customWidth="1"/>
    <col min="4" max="4" width="8.6328125" customWidth="1"/>
    <col min="5" max="5" width="5.7265625" bestFit="1" customWidth="1"/>
    <col min="6" max="1025" width="8.6328125" customWidth="1"/>
  </cols>
  <sheetData>
    <row r="1" spans="1:5" x14ac:dyDescent="0.35">
      <c r="A1" s="1" t="s">
        <v>16</v>
      </c>
      <c r="B1" t="s">
        <v>17</v>
      </c>
      <c r="C1" t="s">
        <v>45</v>
      </c>
      <c r="E1" t="s">
        <v>44</v>
      </c>
    </row>
    <row r="2" spans="1:5" x14ac:dyDescent="0.35">
      <c r="A2" s="29">
        <v>20</v>
      </c>
      <c r="B2" s="2">
        <v>0.66800000000000004</v>
      </c>
      <c r="C2" s="2">
        <v>0.78</v>
      </c>
      <c r="E2" s="3">
        <v>0.99</v>
      </c>
    </row>
    <row r="3" spans="1:5" x14ac:dyDescent="0.35">
      <c r="A3" s="29">
        <v>20.100000000000001</v>
      </c>
      <c r="B3" s="2">
        <v>0.66800000000000004</v>
      </c>
      <c r="C3" s="2">
        <v>0.78</v>
      </c>
      <c r="E3" s="3">
        <v>0.99</v>
      </c>
    </row>
    <row r="4" spans="1:5" x14ac:dyDescent="0.35">
      <c r="A4" s="29">
        <v>20.200000000000003</v>
      </c>
      <c r="B4" s="2">
        <v>0.66800000000000004</v>
      </c>
      <c r="C4" s="2">
        <v>0.78</v>
      </c>
      <c r="E4" s="3">
        <v>0.99</v>
      </c>
    </row>
    <row r="5" spans="1:5" x14ac:dyDescent="0.35">
      <c r="A5" s="29">
        <v>20.300000000000004</v>
      </c>
      <c r="B5" s="2">
        <v>0.66800000000000004</v>
      </c>
      <c r="C5" s="2">
        <v>0.78</v>
      </c>
      <c r="E5" s="3">
        <v>0.99</v>
      </c>
    </row>
    <row r="6" spans="1:5" x14ac:dyDescent="0.35">
      <c r="A6" s="29">
        <v>20.400000000000006</v>
      </c>
      <c r="B6" s="2">
        <v>0.66800000000000004</v>
      </c>
      <c r="C6" s="2">
        <v>0.78</v>
      </c>
      <c r="E6" s="3">
        <v>0.99</v>
      </c>
    </row>
    <row r="7" spans="1:5" x14ac:dyDescent="0.35">
      <c r="A7" s="29">
        <v>20.500000000000007</v>
      </c>
      <c r="B7" s="2">
        <v>0.66800000000000004</v>
      </c>
      <c r="C7" s="2">
        <v>0.78</v>
      </c>
      <c r="E7" s="3">
        <v>0.99</v>
      </c>
    </row>
    <row r="8" spans="1:5" x14ac:dyDescent="0.35">
      <c r="A8" s="29">
        <v>20.600000000000009</v>
      </c>
      <c r="B8" s="2">
        <v>0.66800000000000004</v>
      </c>
      <c r="C8" s="2">
        <v>0.78</v>
      </c>
      <c r="E8" s="3">
        <v>0.99</v>
      </c>
    </row>
    <row r="9" spans="1:5" x14ac:dyDescent="0.35">
      <c r="A9" s="29">
        <v>20.70000000000001</v>
      </c>
      <c r="B9" s="2">
        <v>0.66800000000000004</v>
      </c>
      <c r="C9" s="2">
        <v>0.78</v>
      </c>
      <c r="E9" s="3">
        <v>0.99</v>
      </c>
    </row>
    <row r="10" spans="1:5" x14ac:dyDescent="0.35">
      <c r="A10" s="29">
        <v>20.800000000000011</v>
      </c>
      <c r="B10" s="2">
        <v>0.66800000000000004</v>
      </c>
      <c r="C10" s="2">
        <v>0.78</v>
      </c>
      <c r="E10" s="3">
        <v>0.99</v>
      </c>
    </row>
    <row r="11" spans="1:5" x14ac:dyDescent="0.35">
      <c r="A11" s="29">
        <v>20.900000000000013</v>
      </c>
      <c r="B11" s="2">
        <v>0.66800000000000004</v>
      </c>
      <c r="C11" s="2">
        <v>0.78</v>
      </c>
      <c r="E11" s="3">
        <v>0.99</v>
      </c>
    </row>
    <row r="12" spans="1:5" x14ac:dyDescent="0.35">
      <c r="A12" s="29">
        <v>21</v>
      </c>
      <c r="B12" s="2">
        <v>0.63900000000000001</v>
      </c>
      <c r="C12" s="2">
        <v>0.751</v>
      </c>
      <c r="E12" s="3">
        <v>0.98699999999999999</v>
      </c>
    </row>
    <row r="13" spans="1:5" x14ac:dyDescent="0.35">
      <c r="A13" s="29">
        <v>21.1</v>
      </c>
      <c r="B13" s="2">
        <v>0.63900000000000001</v>
      </c>
      <c r="C13" s="2">
        <v>0.751</v>
      </c>
      <c r="E13" s="3">
        <v>0.98699999999999999</v>
      </c>
    </row>
    <row r="14" spans="1:5" x14ac:dyDescent="0.35">
      <c r="A14" s="29">
        <v>21.2</v>
      </c>
      <c r="B14" s="2">
        <v>0.63900000000000001</v>
      </c>
      <c r="C14" s="2">
        <v>0.751</v>
      </c>
      <c r="E14" s="3">
        <v>0.98699999999999999</v>
      </c>
    </row>
    <row r="15" spans="1:5" x14ac:dyDescent="0.35">
      <c r="A15" s="29">
        <v>21.3</v>
      </c>
      <c r="B15" s="2">
        <v>0.63900000000000001</v>
      </c>
      <c r="C15" s="2">
        <v>0.751</v>
      </c>
      <c r="E15" s="3">
        <v>0.98699999999999999</v>
      </c>
    </row>
    <row r="16" spans="1:5" x14ac:dyDescent="0.35">
      <c r="A16" s="29">
        <v>21.4</v>
      </c>
      <c r="B16" s="2">
        <v>0.63900000000000001</v>
      </c>
      <c r="C16" s="2">
        <v>0.751</v>
      </c>
      <c r="E16" s="3">
        <v>0.98699999999999999</v>
      </c>
    </row>
    <row r="17" spans="1:5" x14ac:dyDescent="0.35">
      <c r="A17" s="29">
        <v>21.5</v>
      </c>
      <c r="B17" s="2">
        <v>0.63900000000000001</v>
      </c>
      <c r="C17" s="2">
        <v>0.751</v>
      </c>
      <c r="E17" s="3">
        <v>0.98699999999999999</v>
      </c>
    </row>
    <row r="18" spans="1:5" x14ac:dyDescent="0.35">
      <c r="A18" s="29">
        <v>21.6</v>
      </c>
      <c r="B18" s="2">
        <v>0.63900000000000001</v>
      </c>
      <c r="C18" s="2">
        <v>0.751</v>
      </c>
      <c r="E18" s="3">
        <v>0.98699999999999999</v>
      </c>
    </row>
    <row r="19" spans="1:5" x14ac:dyDescent="0.35">
      <c r="A19" s="29">
        <v>21.7</v>
      </c>
      <c r="B19" s="2">
        <v>0.63900000000000001</v>
      </c>
      <c r="C19" s="2">
        <v>0.751</v>
      </c>
      <c r="E19" s="3">
        <v>0.98699999999999999</v>
      </c>
    </row>
    <row r="20" spans="1:5" x14ac:dyDescent="0.35">
      <c r="A20" s="29">
        <v>21.8</v>
      </c>
      <c r="B20" s="2">
        <v>0.63900000000000001</v>
      </c>
      <c r="C20" s="2">
        <v>0.751</v>
      </c>
      <c r="E20" s="3">
        <v>0.98699999999999999</v>
      </c>
    </row>
    <row r="21" spans="1:5" x14ac:dyDescent="0.35">
      <c r="A21" s="29">
        <v>21.9</v>
      </c>
      <c r="B21" s="2">
        <v>0.63900000000000001</v>
      </c>
      <c r="C21" s="2">
        <v>0.751</v>
      </c>
      <c r="E21" s="3">
        <v>0.98699999999999999</v>
      </c>
    </row>
    <row r="22" spans="1:5" x14ac:dyDescent="0.35">
      <c r="A22" s="29">
        <v>22</v>
      </c>
      <c r="B22" s="2">
        <v>0.61099999999999999</v>
      </c>
      <c r="C22" s="2">
        <v>0.70699999999999996</v>
      </c>
      <c r="E22" s="3">
        <v>0.97599999999999998</v>
      </c>
    </row>
    <row r="23" spans="1:5" x14ac:dyDescent="0.35">
      <c r="A23" s="29">
        <v>22.1</v>
      </c>
      <c r="B23" s="2">
        <v>0.61099999999999999</v>
      </c>
      <c r="C23" s="2">
        <v>0.70699999999999996</v>
      </c>
      <c r="E23" s="3">
        <v>0.97599999999999998</v>
      </c>
    </row>
    <row r="24" spans="1:5" x14ac:dyDescent="0.35">
      <c r="A24" s="29">
        <v>22.2</v>
      </c>
      <c r="B24" s="2">
        <v>0.61099999999999999</v>
      </c>
      <c r="C24" s="2">
        <v>0.70699999999999996</v>
      </c>
      <c r="E24" s="3">
        <v>0.97599999999999998</v>
      </c>
    </row>
    <row r="25" spans="1:5" x14ac:dyDescent="0.35">
      <c r="A25" s="29">
        <v>22.3</v>
      </c>
      <c r="B25" s="2">
        <v>0.61099999999999999</v>
      </c>
      <c r="C25" s="2">
        <v>0.70699999999999996</v>
      </c>
      <c r="E25" s="3">
        <v>0.97599999999999998</v>
      </c>
    </row>
    <row r="26" spans="1:5" x14ac:dyDescent="0.35">
      <c r="A26" s="29">
        <v>22.4</v>
      </c>
      <c r="B26" s="2">
        <v>0.61099999999999999</v>
      </c>
      <c r="C26" s="2">
        <v>0.70699999999999996</v>
      </c>
      <c r="E26" s="3">
        <v>0.97599999999999998</v>
      </c>
    </row>
    <row r="27" spans="1:5" x14ac:dyDescent="0.35">
      <c r="A27" s="29">
        <v>22.5</v>
      </c>
      <c r="B27" s="2">
        <v>0.61099999999999999</v>
      </c>
      <c r="C27" s="2">
        <v>0.70699999999999996</v>
      </c>
      <c r="E27" s="3">
        <v>0.97599999999999998</v>
      </c>
    </row>
    <row r="28" spans="1:5" x14ac:dyDescent="0.35">
      <c r="A28" s="29">
        <v>22.6</v>
      </c>
      <c r="B28" s="2">
        <v>0.61099999999999999</v>
      </c>
      <c r="C28" s="2">
        <v>0.70699999999999996</v>
      </c>
      <c r="E28" s="3">
        <v>0.97599999999999998</v>
      </c>
    </row>
    <row r="29" spans="1:5" x14ac:dyDescent="0.35">
      <c r="A29" s="29">
        <v>22.7</v>
      </c>
      <c r="B29" s="2">
        <v>0.61099999999999999</v>
      </c>
      <c r="C29" s="2">
        <v>0.70699999999999996</v>
      </c>
      <c r="E29" s="3">
        <v>0.97599999999999998</v>
      </c>
    </row>
    <row r="30" spans="1:5" x14ac:dyDescent="0.35">
      <c r="A30" s="29">
        <v>22.8</v>
      </c>
      <c r="B30" s="2">
        <v>0.61099999999999999</v>
      </c>
      <c r="C30" s="2">
        <v>0.70699999999999996</v>
      </c>
      <c r="E30" s="3">
        <v>0.97599999999999998</v>
      </c>
    </row>
    <row r="31" spans="1:5" x14ac:dyDescent="0.35">
      <c r="A31" s="29">
        <v>22.9</v>
      </c>
      <c r="B31" s="2">
        <v>0.61099999999999999</v>
      </c>
      <c r="C31" s="2">
        <v>0.70699999999999996</v>
      </c>
      <c r="E31" s="3">
        <v>0.97599999999999998</v>
      </c>
    </row>
    <row r="32" spans="1:5" x14ac:dyDescent="0.35">
      <c r="A32" s="29">
        <v>23</v>
      </c>
      <c r="B32" s="2">
        <v>0.58599999999999997</v>
      </c>
      <c r="C32" s="2">
        <v>0.68400000000000005</v>
      </c>
      <c r="E32" s="3">
        <v>0.97399999999999998</v>
      </c>
    </row>
    <row r="33" spans="1:5" x14ac:dyDescent="0.35">
      <c r="A33" s="29">
        <v>23.1</v>
      </c>
      <c r="B33" s="2">
        <v>0.58599999999999997</v>
      </c>
      <c r="C33" s="2">
        <v>0.68400000000000005</v>
      </c>
      <c r="E33" s="3">
        <v>0.97399999999999998</v>
      </c>
    </row>
    <row r="34" spans="1:5" x14ac:dyDescent="0.35">
      <c r="A34" s="29">
        <v>23.2</v>
      </c>
      <c r="B34" s="2">
        <v>0.58599999999999997</v>
      </c>
      <c r="C34" s="2">
        <v>0.68400000000000005</v>
      </c>
      <c r="E34" s="3">
        <v>0.97399999999999998</v>
      </c>
    </row>
    <row r="35" spans="1:5" x14ac:dyDescent="0.35">
      <c r="A35" s="29">
        <v>23.3</v>
      </c>
      <c r="B35" s="2">
        <v>0.58599999999999997</v>
      </c>
      <c r="C35" s="2">
        <v>0.68400000000000005</v>
      </c>
      <c r="E35" s="3">
        <v>0.97399999999999998</v>
      </c>
    </row>
    <row r="36" spans="1:5" x14ac:dyDescent="0.35">
      <c r="A36" s="29">
        <v>23.4</v>
      </c>
      <c r="B36" s="2">
        <v>0.58599999999999997</v>
      </c>
      <c r="C36" s="2">
        <v>0.68400000000000005</v>
      </c>
      <c r="E36" s="3">
        <v>0.97399999999999998</v>
      </c>
    </row>
    <row r="37" spans="1:5" x14ac:dyDescent="0.35">
      <c r="A37" s="29">
        <v>23.5</v>
      </c>
      <c r="B37" s="2">
        <v>0.58599999999999997</v>
      </c>
      <c r="C37" s="2">
        <v>0.68400000000000005</v>
      </c>
      <c r="E37" s="3">
        <v>0.97399999999999998</v>
      </c>
    </row>
    <row r="38" spans="1:5" x14ac:dyDescent="0.35">
      <c r="A38" s="29">
        <v>23.6</v>
      </c>
      <c r="B38" s="2">
        <v>0.58599999999999997</v>
      </c>
      <c r="C38" s="2">
        <v>0.68400000000000005</v>
      </c>
      <c r="E38" s="3">
        <v>0.97399999999999998</v>
      </c>
    </row>
    <row r="39" spans="1:5" x14ac:dyDescent="0.35">
      <c r="A39" s="29">
        <v>23.7</v>
      </c>
      <c r="B39" s="2">
        <v>0.58599999999999997</v>
      </c>
      <c r="C39" s="2">
        <v>0.68400000000000005</v>
      </c>
      <c r="E39" s="3">
        <v>0.97399999999999998</v>
      </c>
    </row>
    <row r="40" spans="1:5" x14ac:dyDescent="0.35">
      <c r="A40" s="29">
        <v>23.8</v>
      </c>
      <c r="B40" s="2">
        <v>0.58599999999999997</v>
      </c>
      <c r="C40" s="2">
        <v>0.68400000000000005</v>
      </c>
      <c r="E40" s="3">
        <v>0.97399999999999998</v>
      </c>
    </row>
    <row r="41" spans="1:5" x14ac:dyDescent="0.35">
      <c r="A41" s="29">
        <v>23.9</v>
      </c>
      <c r="B41" s="2">
        <v>0.58599999999999997</v>
      </c>
      <c r="C41" s="2">
        <v>0.68400000000000005</v>
      </c>
      <c r="E41" s="3">
        <v>0.97399999999999998</v>
      </c>
    </row>
    <row r="42" spans="1:5" x14ac:dyDescent="0.35">
      <c r="A42" s="29">
        <v>24</v>
      </c>
      <c r="B42" s="2">
        <v>0.56599999999999995</v>
      </c>
      <c r="C42" s="2">
        <v>0.66400000000000003</v>
      </c>
      <c r="E42" s="3">
        <v>0.97199999999999998</v>
      </c>
    </row>
    <row r="43" spans="1:5" x14ac:dyDescent="0.35">
      <c r="A43" s="29">
        <v>24.1</v>
      </c>
      <c r="B43" s="2">
        <v>0.56599999999999995</v>
      </c>
      <c r="C43" s="2">
        <v>0.66400000000000003</v>
      </c>
      <c r="E43" s="3">
        <v>0.97199999999999998</v>
      </c>
    </row>
    <row r="44" spans="1:5" x14ac:dyDescent="0.35">
      <c r="A44" s="29">
        <v>24.2</v>
      </c>
      <c r="B44" s="2">
        <v>0.56599999999999995</v>
      </c>
      <c r="C44" s="2">
        <v>0.66400000000000003</v>
      </c>
      <c r="E44" s="3">
        <v>0.97199999999999998</v>
      </c>
    </row>
    <row r="45" spans="1:5" x14ac:dyDescent="0.35">
      <c r="A45" s="29">
        <v>24.3</v>
      </c>
      <c r="B45" s="2">
        <v>0.56599999999999995</v>
      </c>
      <c r="C45" s="2">
        <v>0.66400000000000003</v>
      </c>
      <c r="E45" s="3">
        <v>0.97199999999999998</v>
      </c>
    </row>
    <row r="46" spans="1:5" x14ac:dyDescent="0.35">
      <c r="A46" s="29">
        <v>24.4</v>
      </c>
      <c r="B46" s="2">
        <v>0.56599999999999995</v>
      </c>
      <c r="C46" s="2">
        <v>0.66400000000000003</v>
      </c>
      <c r="E46" s="3">
        <v>0.97199999999999998</v>
      </c>
    </row>
    <row r="47" spans="1:5" x14ac:dyDescent="0.35">
      <c r="A47" s="29">
        <v>24.5</v>
      </c>
      <c r="B47" s="2">
        <v>0.56599999999999995</v>
      </c>
      <c r="C47" s="2">
        <v>0.66400000000000003</v>
      </c>
      <c r="E47" s="3">
        <v>0.97199999999999998</v>
      </c>
    </row>
    <row r="48" spans="1:5" x14ac:dyDescent="0.35">
      <c r="A48" s="29">
        <v>24.6</v>
      </c>
      <c r="B48" s="2">
        <v>0.56599999999999995</v>
      </c>
      <c r="C48" s="2">
        <v>0.66400000000000003</v>
      </c>
      <c r="E48" s="3">
        <v>0.97199999999999998</v>
      </c>
    </row>
    <row r="49" spans="1:5" x14ac:dyDescent="0.35">
      <c r="A49" s="29">
        <v>24.7</v>
      </c>
      <c r="B49" s="2">
        <v>0.56599999999999995</v>
      </c>
      <c r="C49" s="2">
        <v>0.66400000000000003</v>
      </c>
      <c r="E49" s="3">
        <v>0.97199999999999998</v>
      </c>
    </row>
    <row r="50" spans="1:5" x14ac:dyDescent="0.35">
      <c r="A50" s="29">
        <v>24.8</v>
      </c>
      <c r="B50" s="2">
        <v>0.56599999999999995</v>
      </c>
      <c r="C50" s="2">
        <v>0.66400000000000003</v>
      </c>
      <c r="E50" s="3">
        <v>0.97199999999999998</v>
      </c>
    </row>
    <row r="51" spans="1:5" x14ac:dyDescent="0.35">
      <c r="A51" s="29">
        <v>24.9</v>
      </c>
      <c r="B51" s="2">
        <v>0.56599999999999995</v>
      </c>
      <c r="C51" s="2">
        <v>0.66400000000000003</v>
      </c>
      <c r="E51" s="3">
        <v>0.97199999999999998</v>
      </c>
    </row>
    <row r="52" spans="1:5" x14ac:dyDescent="0.35">
      <c r="A52" s="29">
        <v>25</v>
      </c>
      <c r="B52" s="2">
        <v>0.55100000000000005</v>
      </c>
      <c r="C52" s="2">
        <v>0.64900000000000002</v>
      </c>
      <c r="E52" s="3">
        <v>0.96899999999999997</v>
      </c>
    </row>
    <row r="53" spans="1:5" x14ac:dyDescent="0.35">
      <c r="A53" s="29">
        <v>25.1</v>
      </c>
      <c r="B53" s="2">
        <v>0.55100000000000005</v>
      </c>
      <c r="C53" s="2">
        <v>0.64900000000000002</v>
      </c>
      <c r="E53" s="3">
        <v>0.96899999999999997</v>
      </c>
    </row>
    <row r="54" spans="1:5" x14ac:dyDescent="0.35">
      <c r="A54" s="29">
        <v>25.2</v>
      </c>
      <c r="B54" s="2">
        <v>0.55100000000000005</v>
      </c>
      <c r="C54" s="2">
        <v>0.64900000000000002</v>
      </c>
      <c r="E54" s="3">
        <v>0.96899999999999997</v>
      </c>
    </row>
    <row r="55" spans="1:5" x14ac:dyDescent="0.35">
      <c r="A55" s="29">
        <v>25.3</v>
      </c>
      <c r="B55" s="2">
        <v>0.55100000000000005</v>
      </c>
      <c r="C55" s="2">
        <v>0.64900000000000002</v>
      </c>
      <c r="E55" s="3">
        <v>0.96899999999999997</v>
      </c>
    </row>
    <row r="56" spans="1:5" x14ac:dyDescent="0.35">
      <c r="A56" s="29">
        <v>25.4</v>
      </c>
      <c r="B56" s="2">
        <v>0.55100000000000005</v>
      </c>
      <c r="C56" s="2">
        <v>0.64900000000000002</v>
      </c>
      <c r="E56" s="3">
        <v>0.96899999999999997</v>
      </c>
    </row>
    <row r="57" spans="1:5" x14ac:dyDescent="0.35">
      <c r="A57" s="29">
        <v>25.5</v>
      </c>
      <c r="B57" s="2">
        <v>0.55100000000000005</v>
      </c>
      <c r="C57" s="2">
        <v>0.64900000000000002</v>
      </c>
      <c r="E57" s="3">
        <v>0.96899999999999997</v>
      </c>
    </row>
    <row r="58" spans="1:5" x14ac:dyDescent="0.35">
      <c r="A58" s="29">
        <v>25.6</v>
      </c>
      <c r="B58" s="2">
        <v>0.55100000000000005</v>
      </c>
      <c r="C58" s="2">
        <v>0.64900000000000002</v>
      </c>
      <c r="E58" s="3">
        <v>0.96899999999999997</v>
      </c>
    </row>
    <row r="59" spans="1:5" x14ac:dyDescent="0.35">
      <c r="A59" s="29">
        <v>25.7</v>
      </c>
      <c r="B59" s="2">
        <v>0.55100000000000005</v>
      </c>
      <c r="C59" s="2">
        <v>0.64900000000000002</v>
      </c>
      <c r="E59" s="3">
        <v>0.96899999999999997</v>
      </c>
    </row>
    <row r="60" spans="1:5" x14ac:dyDescent="0.35">
      <c r="A60" s="29">
        <v>25.8</v>
      </c>
      <c r="B60" s="2">
        <v>0.55100000000000005</v>
      </c>
      <c r="C60" s="2">
        <v>0.64900000000000002</v>
      </c>
      <c r="E60" s="3">
        <v>0.96899999999999997</v>
      </c>
    </row>
    <row r="61" spans="1:5" x14ac:dyDescent="0.35">
      <c r="A61" s="29">
        <v>25.9</v>
      </c>
      <c r="B61" s="2">
        <v>0.55100000000000005</v>
      </c>
      <c r="C61" s="2">
        <v>0.64900000000000002</v>
      </c>
      <c r="E61" s="3">
        <v>0.96899999999999997</v>
      </c>
    </row>
    <row r="62" spans="1:5" x14ac:dyDescent="0.35">
      <c r="A62" s="29">
        <v>26</v>
      </c>
      <c r="B62" s="2">
        <v>0.53600000000000003</v>
      </c>
      <c r="C62" s="2">
        <v>0.64100000000000001</v>
      </c>
      <c r="E62" s="3">
        <v>0.96899999999999997</v>
      </c>
    </row>
    <row r="63" spans="1:5" x14ac:dyDescent="0.35">
      <c r="A63" s="29">
        <v>26.1</v>
      </c>
      <c r="B63" s="2">
        <v>0.53600000000000003</v>
      </c>
      <c r="C63" s="2">
        <v>0.64100000000000001</v>
      </c>
      <c r="E63" s="3">
        <v>0.96899999999999997</v>
      </c>
    </row>
    <row r="64" spans="1:5" x14ac:dyDescent="0.35">
      <c r="A64" s="29">
        <v>26.2</v>
      </c>
      <c r="B64" s="2">
        <v>0.53600000000000003</v>
      </c>
      <c r="C64" s="2">
        <v>0.64100000000000001</v>
      </c>
      <c r="E64" s="3">
        <v>0.96899999999999997</v>
      </c>
    </row>
    <row r="65" spans="1:5" x14ac:dyDescent="0.35">
      <c r="A65" s="29">
        <v>26.3</v>
      </c>
      <c r="B65" s="2">
        <v>0.53600000000000003</v>
      </c>
      <c r="C65" s="2">
        <v>0.64100000000000001</v>
      </c>
      <c r="E65" s="3">
        <v>0.96899999999999997</v>
      </c>
    </row>
    <row r="66" spans="1:5" x14ac:dyDescent="0.35">
      <c r="A66" s="29">
        <v>26.4</v>
      </c>
      <c r="B66" s="2">
        <v>0.53600000000000003</v>
      </c>
      <c r="C66" s="2">
        <v>0.64100000000000001</v>
      </c>
      <c r="E66" s="3">
        <v>0.96899999999999997</v>
      </c>
    </row>
    <row r="67" spans="1:5" x14ac:dyDescent="0.35">
      <c r="A67" s="29">
        <v>26.5</v>
      </c>
      <c r="B67" s="2">
        <v>0.53600000000000003</v>
      </c>
      <c r="C67" s="2">
        <v>0.64100000000000001</v>
      </c>
      <c r="E67" s="3">
        <v>0.96899999999999997</v>
      </c>
    </row>
    <row r="68" spans="1:5" x14ac:dyDescent="0.35">
      <c r="A68" s="29">
        <v>26.6</v>
      </c>
      <c r="B68" s="2">
        <v>0.53600000000000003</v>
      </c>
      <c r="C68" s="2">
        <v>0.64100000000000001</v>
      </c>
      <c r="E68" s="3">
        <v>0.96899999999999997</v>
      </c>
    </row>
    <row r="69" spans="1:5" x14ac:dyDescent="0.35">
      <c r="A69" s="29">
        <v>26.7</v>
      </c>
      <c r="B69" s="2">
        <v>0.53600000000000003</v>
      </c>
      <c r="C69" s="2">
        <v>0.64100000000000001</v>
      </c>
      <c r="E69" s="3">
        <v>0.96899999999999997</v>
      </c>
    </row>
    <row r="70" spans="1:5" x14ac:dyDescent="0.35">
      <c r="A70" s="29">
        <v>26.8</v>
      </c>
      <c r="B70" s="2">
        <v>0.53600000000000003</v>
      </c>
      <c r="C70" s="2">
        <v>0.64100000000000001</v>
      </c>
      <c r="E70" s="3">
        <v>0.96899999999999997</v>
      </c>
    </row>
    <row r="71" spans="1:5" x14ac:dyDescent="0.35">
      <c r="A71" s="29">
        <v>26.9</v>
      </c>
      <c r="B71" s="2">
        <v>0.53600000000000003</v>
      </c>
      <c r="C71" s="2">
        <v>0.64100000000000001</v>
      </c>
      <c r="E71" s="3">
        <v>0.96899999999999997</v>
      </c>
    </row>
    <row r="72" spans="1:5" x14ac:dyDescent="0.35">
      <c r="A72" s="29">
        <v>27</v>
      </c>
      <c r="B72" s="2">
        <v>0.52100000000000002</v>
      </c>
      <c r="C72" s="2">
        <v>0.628</v>
      </c>
      <c r="E72" s="3">
        <v>0.96699999999999997</v>
      </c>
    </row>
    <row r="73" spans="1:5" x14ac:dyDescent="0.35">
      <c r="A73" s="29">
        <v>27.1</v>
      </c>
      <c r="B73" s="2">
        <v>0.52100000000000002</v>
      </c>
      <c r="C73" s="2">
        <v>0.628</v>
      </c>
      <c r="E73" s="3">
        <v>0.96699999999999997</v>
      </c>
    </row>
    <row r="74" spans="1:5" x14ac:dyDescent="0.35">
      <c r="A74" s="29">
        <v>27.2</v>
      </c>
      <c r="B74" s="2">
        <v>0.52100000000000002</v>
      </c>
      <c r="C74" s="2">
        <v>0.628</v>
      </c>
      <c r="E74" s="3">
        <v>0.96699999999999997</v>
      </c>
    </row>
    <row r="75" spans="1:5" x14ac:dyDescent="0.35">
      <c r="A75" s="29">
        <v>27.3</v>
      </c>
      <c r="B75" s="2">
        <v>0.52100000000000002</v>
      </c>
      <c r="C75" s="2">
        <v>0.628</v>
      </c>
      <c r="E75" s="3">
        <v>0.96699999999999997</v>
      </c>
    </row>
    <row r="76" spans="1:5" x14ac:dyDescent="0.35">
      <c r="A76" s="29">
        <v>27.4</v>
      </c>
      <c r="B76" s="2">
        <v>0.52100000000000002</v>
      </c>
      <c r="C76" s="2">
        <v>0.628</v>
      </c>
      <c r="E76" s="3">
        <v>0.96699999999999997</v>
      </c>
    </row>
    <row r="77" spans="1:5" x14ac:dyDescent="0.35">
      <c r="A77" s="29">
        <v>27.5</v>
      </c>
      <c r="B77" s="2">
        <v>0.52100000000000002</v>
      </c>
      <c r="C77" s="2">
        <v>0.628</v>
      </c>
      <c r="E77" s="3">
        <v>0.96699999999999997</v>
      </c>
    </row>
    <row r="78" spans="1:5" x14ac:dyDescent="0.35">
      <c r="A78" s="29">
        <v>27.6</v>
      </c>
      <c r="B78" s="2">
        <v>0.52100000000000002</v>
      </c>
      <c r="C78" s="2">
        <v>0.628</v>
      </c>
      <c r="E78" s="3">
        <v>0.96699999999999997</v>
      </c>
    </row>
    <row r="79" spans="1:5" x14ac:dyDescent="0.35">
      <c r="A79" s="29">
        <v>27.7</v>
      </c>
      <c r="B79" s="2">
        <v>0.52100000000000002</v>
      </c>
      <c r="C79" s="2">
        <v>0.628</v>
      </c>
      <c r="E79" s="3">
        <v>0.96699999999999997</v>
      </c>
    </row>
    <row r="80" spans="1:5" x14ac:dyDescent="0.35">
      <c r="A80" s="29">
        <v>27.8</v>
      </c>
      <c r="B80" s="2">
        <v>0.52100000000000002</v>
      </c>
      <c r="C80" s="2">
        <v>0.628</v>
      </c>
      <c r="E80" s="3">
        <v>0.96699999999999997</v>
      </c>
    </row>
    <row r="81" spans="1:5" x14ac:dyDescent="0.35">
      <c r="A81" s="29">
        <v>27.9</v>
      </c>
      <c r="B81" s="2">
        <v>0.52100000000000002</v>
      </c>
      <c r="C81" s="2">
        <v>0.628</v>
      </c>
      <c r="E81" s="3">
        <v>0.96699999999999997</v>
      </c>
    </row>
    <row r="82" spans="1:5" x14ac:dyDescent="0.35">
      <c r="A82" s="29">
        <v>28</v>
      </c>
      <c r="B82" s="2">
        <v>0.50600000000000001</v>
      </c>
      <c r="C82" s="2">
        <v>0.62</v>
      </c>
      <c r="E82" s="3">
        <v>0.96499999999999997</v>
      </c>
    </row>
    <row r="83" spans="1:5" x14ac:dyDescent="0.35">
      <c r="A83" s="29">
        <v>28.1</v>
      </c>
      <c r="B83" s="2">
        <v>0.50600000000000001</v>
      </c>
      <c r="C83" s="2">
        <v>0.62</v>
      </c>
      <c r="E83" s="3">
        <v>0.96499999999999997</v>
      </c>
    </row>
    <row r="84" spans="1:5" x14ac:dyDescent="0.35">
      <c r="A84" s="29">
        <v>28.2</v>
      </c>
      <c r="B84" s="2">
        <v>0.50600000000000001</v>
      </c>
      <c r="C84" s="2">
        <v>0.62</v>
      </c>
      <c r="E84" s="3">
        <v>0.96499999999999997</v>
      </c>
    </row>
    <row r="85" spans="1:5" x14ac:dyDescent="0.35">
      <c r="A85" s="29">
        <v>28.3</v>
      </c>
      <c r="B85" s="2">
        <v>0.50600000000000001</v>
      </c>
      <c r="C85" s="2">
        <v>0.62</v>
      </c>
      <c r="E85" s="3">
        <v>0.96499999999999997</v>
      </c>
    </row>
    <row r="86" spans="1:5" x14ac:dyDescent="0.35">
      <c r="A86" s="29">
        <v>28.4</v>
      </c>
      <c r="B86" s="2">
        <v>0.50600000000000001</v>
      </c>
      <c r="C86" s="2">
        <v>0.62</v>
      </c>
      <c r="E86" s="3">
        <v>0.96499999999999997</v>
      </c>
    </row>
    <row r="87" spans="1:5" x14ac:dyDescent="0.35">
      <c r="A87" s="29">
        <v>28.5</v>
      </c>
      <c r="B87" s="2">
        <v>0.50600000000000001</v>
      </c>
      <c r="C87" s="2">
        <v>0.62</v>
      </c>
      <c r="E87" s="3">
        <v>0.96499999999999997</v>
      </c>
    </row>
    <row r="88" spans="1:5" x14ac:dyDescent="0.35">
      <c r="A88" s="29">
        <v>28.6</v>
      </c>
      <c r="B88" s="2">
        <v>0.50600000000000001</v>
      </c>
      <c r="C88" s="2">
        <v>0.62</v>
      </c>
      <c r="E88" s="3">
        <v>0.96499999999999997</v>
      </c>
    </row>
    <row r="89" spans="1:5" x14ac:dyDescent="0.35">
      <c r="A89" s="29">
        <v>28.7</v>
      </c>
      <c r="B89" s="2">
        <v>0.50600000000000001</v>
      </c>
      <c r="C89" s="2">
        <v>0.62</v>
      </c>
      <c r="E89" s="3">
        <v>0.96499999999999997</v>
      </c>
    </row>
    <row r="90" spans="1:5" x14ac:dyDescent="0.35">
      <c r="A90" s="29">
        <v>28.8</v>
      </c>
      <c r="B90" s="2">
        <v>0.50600000000000001</v>
      </c>
      <c r="C90" s="2">
        <v>0.62</v>
      </c>
      <c r="E90" s="3">
        <v>0.96499999999999997</v>
      </c>
    </row>
    <row r="91" spans="1:5" x14ac:dyDescent="0.35">
      <c r="A91" s="29">
        <v>28.9</v>
      </c>
      <c r="B91" s="2">
        <v>0.50600000000000001</v>
      </c>
      <c r="C91" s="2">
        <v>0.62</v>
      </c>
      <c r="E91" s="3">
        <v>0.96499999999999997</v>
      </c>
    </row>
    <row r="92" spans="1:5" x14ac:dyDescent="0.35">
      <c r="A92" s="29">
        <v>29</v>
      </c>
      <c r="B92" s="2">
        <v>0.49</v>
      </c>
      <c r="C92" s="2">
        <v>0.60299999999999998</v>
      </c>
      <c r="E92" s="3">
        <v>0.96099999999999997</v>
      </c>
    </row>
    <row r="93" spans="1:5" x14ac:dyDescent="0.35">
      <c r="A93" s="29">
        <v>29.1</v>
      </c>
      <c r="B93" s="2">
        <v>0.49</v>
      </c>
      <c r="C93" s="2">
        <v>0.60299999999999998</v>
      </c>
      <c r="E93" s="3">
        <v>0.96099999999999997</v>
      </c>
    </row>
    <row r="94" spans="1:5" x14ac:dyDescent="0.35">
      <c r="A94" s="29">
        <v>29.2</v>
      </c>
      <c r="B94" s="2">
        <v>0.49</v>
      </c>
      <c r="C94" s="2">
        <v>0.60299999999999998</v>
      </c>
      <c r="E94" s="3">
        <v>0.96099999999999997</v>
      </c>
    </row>
    <row r="95" spans="1:5" x14ac:dyDescent="0.35">
      <c r="A95" s="29">
        <v>29.3</v>
      </c>
      <c r="B95" s="2">
        <v>0.49</v>
      </c>
      <c r="C95" s="2">
        <v>0.60299999999999998</v>
      </c>
      <c r="E95" s="3">
        <v>0.96099999999999997</v>
      </c>
    </row>
    <row r="96" spans="1:5" x14ac:dyDescent="0.35">
      <c r="A96" s="29">
        <v>29.4</v>
      </c>
      <c r="B96" s="2">
        <v>0.49</v>
      </c>
      <c r="C96" s="2">
        <v>0.60299999999999998</v>
      </c>
      <c r="E96" s="3">
        <v>0.96099999999999997</v>
      </c>
    </row>
    <row r="97" spans="1:5" x14ac:dyDescent="0.35">
      <c r="A97" s="29">
        <v>29.5</v>
      </c>
      <c r="B97" s="2">
        <v>0.49</v>
      </c>
      <c r="C97" s="2">
        <v>0.60299999999999998</v>
      </c>
      <c r="E97" s="3">
        <v>0.96099999999999997</v>
      </c>
    </row>
    <row r="98" spans="1:5" x14ac:dyDescent="0.35">
      <c r="A98" s="29">
        <v>29.6</v>
      </c>
      <c r="B98" s="2">
        <v>0.49</v>
      </c>
      <c r="C98" s="2">
        <v>0.60299999999999998</v>
      </c>
      <c r="E98" s="3">
        <v>0.96099999999999997</v>
      </c>
    </row>
    <row r="99" spans="1:5" x14ac:dyDescent="0.35">
      <c r="A99" s="29">
        <v>29.7</v>
      </c>
      <c r="B99" s="2">
        <v>0.49</v>
      </c>
      <c r="C99" s="2">
        <v>0.60299999999999998</v>
      </c>
      <c r="E99" s="3">
        <v>0.96099999999999997</v>
      </c>
    </row>
    <row r="100" spans="1:5" x14ac:dyDescent="0.35">
      <c r="A100" s="29">
        <v>29.8</v>
      </c>
      <c r="B100" s="2">
        <v>0.49</v>
      </c>
      <c r="C100" s="2">
        <v>0.60299999999999998</v>
      </c>
      <c r="E100" s="3">
        <v>0.96099999999999997</v>
      </c>
    </row>
    <row r="101" spans="1:5" x14ac:dyDescent="0.35">
      <c r="A101" s="29">
        <v>29.9</v>
      </c>
      <c r="B101" s="2">
        <v>0.49</v>
      </c>
      <c r="C101" s="2">
        <v>0.60299999999999998</v>
      </c>
      <c r="E101" s="3">
        <v>0.96099999999999997</v>
      </c>
    </row>
    <row r="102" spans="1:5" x14ac:dyDescent="0.35">
      <c r="A102" s="29">
        <v>30</v>
      </c>
      <c r="B102" s="2">
        <v>0.47299999999999998</v>
      </c>
      <c r="C102" s="2">
        <v>0.59199999999999997</v>
      </c>
      <c r="E102" s="3">
        <v>0.96</v>
      </c>
    </row>
    <row r="103" spans="1:5" x14ac:dyDescent="0.35">
      <c r="A103" s="29">
        <v>30.1</v>
      </c>
      <c r="B103" s="2">
        <v>0.47299999999999998</v>
      </c>
      <c r="C103" s="2">
        <v>0.59199999999999997</v>
      </c>
      <c r="E103" s="3">
        <v>0.96</v>
      </c>
    </row>
    <row r="104" spans="1:5" x14ac:dyDescent="0.35">
      <c r="A104" s="29">
        <v>30.2</v>
      </c>
      <c r="B104" s="2">
        <v>0.47299999999999998</v>
      </c>
      <c r="C104" s="2">
        <v>0.59199999999999997</v>
      </c>
      <c r="E104" s="3">
        <v>0.96</v>
      </c>
    </row>
    <row r="105" spans="1:5" x14ac:dyDescent="0.35">
      <c r="A105" s="29">
        <v>30.3</v>
      </c>
      <c r="B105" s="2">
        <v>0.47299999999999998</v>
      </c>
      <c r="C105" s="2">
        <v>0.59199999999999997</v>
      </c>
      <c r="E105" s="3">
        <v>0.96</v>
      </c>
    </row>
    <row r="106" spans="1:5" x14ac:dyDescent="0.35">
      <c r="A106" s="29">
        <v>30.4</v>
      </c>
      <c r="B106" s="2">
        <v>0.47299999999999998</v>
      </c>
      <c r="C106" s="2">
        <v>0.59199999999999997</v>
      </c>
      <c r="E106" s="3">
        <v>0.96</v>
      </c>
    </row>
    <row r="107" spans="1:5" x14ac:dyDescent="0.35">
      <c r="A107" s="29">
        <v>30.5</v>
      </c>
      <c r="B107" s="2">
        <v>0.47299999999999998</v>
      </c>
      <c r="C107" s="2">
        <v>0.59199999999999997</v>
      </c>
      <c r="E107" s="3">
        <v>0.96</v>
      </c>
    </row>
    <row r="108" spans="1:5" x14ac:dyDescent="0.35">
      <c r="A108" s="29">
        <v>30.6</v>
      </c>
      <c r="B108" s="2">
        <v>0.47299999999999998</v>
      </c>
      <c r="C108" s="2">
        <v>0.59199999999999997</v>
      </c>
      <c r="E108" s="3">
        <v>0.96</v>
      </c>
    </row>
    <row r="109" spans="1:5" x14ac:dyDescent="0.35">
      <c r="A109" s="29">
        <v>30.7</v>
      </c>
      <c r="B109" s="2">
        <v>0.47299999999999998</v>
      </c>
      <c r="C109" s="2">
        <v>0.59199999999999997</v>
      </c>
      <c r="E109" s="3">
        <v>0.96</v>
      </c>
    </row>
    <row r="110" spans="1:5" x14ac:dyDescent="0.35">
      <c r="A110" s="29">
        <v>30.8</v>
      </c>
      <c r="B110" s="2">
        <v>0.47299999999999998</v>
      </c>
      <c r="C110" s="2">
        <v>0.59199999999999997</v>
      </c>
      <c r="E110" s="3">
        <v>0.96</v>
      </c>
    </row>
    <row r="111" spans="1:5" x14ac:dyDescent="0.35">
      <c r="A111" s="29">
        <v>30.9</v>
      </c>
      <c r="B111" s="2">
        <v>0.47299999999999998</v>
      </c>
      <c r="C111" s="2">
        <v>0.59199999999999997</v>
      </c>
      <c r="E111" s="3">
        <v>0.96</v>
      </c>
    </row>
    <row r="112" spans="1:5" x14ac:dyDescent="0.35">
      <c r="A112" s="29">
        <v>31</v>
      </c>
      <c r="B112" s="2">
        <v>0.45500000000000002</v>
      </c>
      <c r="C112" s="2">
        <v>0.57099999999999995</v>
      </c>
      <c r="E112" s="3">
        <v>0.95199999999999996</v>
      </c>
    </row>
    <row r="113" spans="1:5" x14ac:dyDescent="0.35">
      <c r="A113" s="29">
        <v>31.1</v>
      </c>
      <c r="B113" s="2">
        <v>0.45500000000000002</v>
      </c>
      <c r="C113" s="2">
        <v>0.57099999999999995</v>
      </c>
      <c r="E113" s="3">
        <v>0.95199999999999996</v>
      </c>
    </row>
    <row r="114" spans="1:5" x14ac:dyDescent="0.35">
      <c r="A114" s="29">
        <v>31.2</v>
      </c>
      <c r="B114" s="2">
        <v>0.45500000000000002</v>
      </c>
      <c r="C114" s="2">
        <v>0.57099999999999995</v>
      </c>
      <c r="E114" s="3">
        <v>0.95199999999999996</v>
      </c>
    </row>
    <row r="115" spans="1:5" x14ac:dyDescent="0.35">
      <c r="A115" s="29">
        <v>31.3</v>
      </c>
      <c r="B115" s="2">
        <v>0.45500000000000002</v>
      </c>
      <c r="C115" s="2">
        <v>0.57099999999999995</v>
      </c>
      <c r="E115" s="3">
        <v>0.95199999999999996</v>
      </c>
    </row>
    <row r="116" spans="1:5" x14ac:dyDescent="0.35">
      <c r="A116" s="29">
        <v>31.4</v>
      </c>
      <c r="B116" s="2">
        <v>0.45500000000000002</v>
      </c>
      <c r="C116" s="2">
        <v>0.57099999999999995</v>
      </c>
      <c r="E116" s="3">
        <v>0.95199999999999996</v>
      </c>
    </row>
    <row r="117" spans="1:5" x14ac:dyDescent="0.35">
      <c r="A117" s="29">
        <v>31.5</v>
      </c>
      <c r="B117" s="2">
        <v>0.45500000000000002</v>
      </c>
      <c r="C117" s="2">
        <v>0.57099999999999995</v>
      </c>
      <c r="E117" s="3">
        <v>0.95199999999999996</v>
      </c>
    </row>
    <row r="118" spans="1:5" x14ac:dyDescent="0.35">
      <c r="A118" s="29">
        <v>31.6</v>
      </c>
      <c r="B118" s="2">
        <v>0.45500000000000002</v>
      </c>
      <c r="C118" s="2">
        <v>0.57099999999999995</v>
      </c>
      <c r="E118" s="3">
        <v>0.95199999999999996</v>
      </c>
    </row>
    <row r="119" spans="1:5" x14ac:dyDescent="0.35">
      <c r="A119" s="29">
        <v>31.7</v>
      </c>
      <c r="B119" s="2">
        <v>0.45500000000000002</v>
      </c>
      <c r="C119" s="2">
        <v>0.57099999999999995</v>
      </c>
      <c r="E119" s="3">
        <v>0.95199999999999996</v>
      </c>
    </row>
    <row r="120" spans="1:5" x14ac:dyDescent="0.35">
      <c r="A120" s="29">
        <v>31.8</v>
      </c>
      <c r="B120" s="2">
        <v>0.45500000000000002</v>
      </c>
      <c r="C120" s="2">
        <v>0.57099999999999995</v>
      </c>
      <c r="E120" s="3">
        <v>0.95199999999999996</v>
      </c>
    </row>
    <row r="121" spans="1:5" x14ac:dyDescent="0.35">
      <c r="A121" s="29">
        <v>31.9</v>
      </c>
      <c r="B121" s="2">
        <v>0.45500000000000002</v>
      </c>
      <c r="C121" s="2">
        <v>0.57099999999999995</v>
      </c>
      <c r="E121" s="3">
        <v>0.95199999999999996</v>
      </c>
    </row>
    <row r="122" spans="1:5" x14ac:dyDescent="0.35">
      <c r="A122" s="29">
        <v>32</v>
      </c>
      <c r="B122" s="2">
        <v>0.435</v>
      </c>
      <c r="C122" s="2">
        <v>0.55500000000000005</v>
      </c>
      <c r="E122" s="3">
        <v>0.95099999999999996</v>
      </c>
    </row>
    <row r="123" spans="1:5" x14ac:dyDescent="0.35">
      <c r="A123" s="29">
        <v>32.1</v>
      </c>
      <c r="B123" s="2">
        <v>0.435</v>
      </c>
      <c r="C123" s="2">
        <v>0.55500000000000005</v>
      </c>
      <c r="E123" s="3">
        <v>0.95099999999999996</v>
      </c>
    </row>
    <row r="124" spans="1:5" x14ac:dyDescent="0.35">
      <c r="A124" s="29">
        <v>32.200000000000003</v>
      </c>
      <c r="B124" s="2">
        <v>0.435</v>
      </c>
      <c r="C124" s="2">
        <v>0.55500000000000005</v>
      </c>
      <c r="E124" s="3">
        <v>0.95099999999999996</v>
      </c>
    </row>
    <row r="125" spans="1:5" x14ac:dyDescent="0.35">
      <c r="A125" s="29">
        <v>32.299999999999997</v>
      </c>
      <c r="B125" s="2">
        <v>0.435</v>
      </c>
      <c r="C125" s="2">
        <v>0.55500000000000005</v>
      </c>
      <c r="E125" s="3">
        <v>0.95099999999999996</v>
      </c>
    </row>
    <row r="126" spans="1:5" x14ac:dyDescent="0.35">
      <c r="A126" s="29">
        <v>32.4</v>
      </c>
      <c r="B126" s="2">
        <v>0.435</v>
      </c>
      <c r="C126" s="2">
        <v>0.55500000000000005</v>
      </c>
      <c r="E126" s="3">
        <v>0.95099999999999996</v>
      </c>
    </row>
    <row r="127" spans="1:5" x14ac:dyDescent="0.35">
      <c r="A127" s="29">
        <v>32.5</v>
      </c>
      <c r="B127" s="2">
        <v>0.435</v>
      </c>
      <c r="C127" s="2">
        <v>0.55500000000000005</v>
      </c>
      <c r="E127" s="3">
        <v>0.95099999999999996</v>
      </c>
    </row>
    <row r="128" spans="1:5" x14ac:dyDescent="0.35">
      <c r="A128" s="29">
        <v>32.6</v>
      </c>
      <c r="B128" s="2">
        <v>0.435</v>
      </c>
      <c r="C128" s="2">
        <v>0.55500000000000005</v>
      </c>
      <c r="E128" s="3">
        <v>0.95099999999999996</v>
      </c>
    </row>
    <row r="129" spans="1:5" x14ac:dyDescent="0.35">
      <c r="A129" s="29">
        <v>32.700000000000003</v>
      </c>
      <c r="B129" s="2">
        <v>0.435</v>
      </c>
      <c r="C129" s="2">
        <v>0.55500000000000005</v>
      </c>
      <c r="E129" s="3">
        <v>0.95099999999999996</v>
      </c>
    </row>
    <row r="130" spans="1:5" x14ac:dyDescent="0.35">
      <c r="A130" s="29">
        <v>32.799999999999997</v>
      </c>
      <c r="B130" s="2">
        <v>0.435</v>
      </c>
      <c r="C130" s="2">
        <v>0.55500000000000005</v>
      </c>
      <c r="E130" s="3">
        <v>0.95099999999999996</v>
      </c>
    </row>
    <row r="131" spans="1:5" x14ac:dyDescent="0.35">
      <c r="A131" s="29">
        <v>32.9</v>
      </c>
      <c r="B131" s="2">
        <v>0.435</v>
      </c>
      <c r="C131" s="2">
        <v>0.55500000000000005</v>
      </c>
      <c r="E131" s="3">
        <v>0.95099999999999996</v>
      </c>
    </row>
    <row r="132" spans="1:5" x14ac:dyDescent="0.35">
      <c r="A132" s="29">
        <v>33</v>
      </c>
      <c r="B132" s="2">
        <v>0.41499999999999998</v>
      </c>
      <c r="C132" s="2">
        <v>0.53700000000000003</v>
      </c>
      <c r="E132" s="3">
        <v>0.94599999999999995</v>
      </c>
    </row>
    <row r="133" spans="1:5" x14ac:dyDescent="0.35">
      <c r="A133" s="29">
        <v>33.1</v>
      </c>
      <c r="B133" s="2">
        <v>0.41499999999999998</v>
      </c>
      <c r="C133" s="2">
        <v>0.53700000000000003</v>
      </c>
      <c r="E133" s="3">
        <v>0.94599999999999995</v>
      </c>
    </row>
    <row r="134" spans="1:5" x14ac:dyDescent="0.35">
      <c r="A134" s="29">
        <v>33.200000000000003</v>
      </c>
      <c r="B134" s="2">
        <v>0.41499999999999998</v>
      </c>
      <c r="C134" s="2">
        <v>0.53700000000000003</v>
      </c>
      <c r="E134" s="3">
        <v>0.94599999999999995</v>
      </c>
    </row>
    <row r="135" spans="1:5" x14ac:dyDescent="0.35">
      <c r="A135" s="29">
        <v>33.299999999999997</v>
      </c>
      <c r="B135" s="2">
        <v>0.41499999999999998</v>
      </c>
      <c r="C135" s="2">
        <v>0.53700000000000003</v>
      </c>
      <c r="E135" s="3">
        <v>0.94599999999999995</v>
      </c>
    </row>
    <row r="136" spans="1:5" x14ac:dyDescent="0.35">
      <c r="A136" s="29">
        <v>33.4</v>
      </c>
      <c r="B136" s="2">
        <v>0.41499999999999998</v>
      </c>
      <c r="C136" s="2">
        <v>0.53700000000000003</v>
      </c>
      <c r="E136" s="3">
        <v>0.94599999999999995</v>
      </c>
    </row>
    <row r="137" spans="1:5" x14ac:dyDescent="0.35">
      <c r="A137" s="29">
        <v>33.5</v>
      </c>
      <c r="B137" s="2">
        <v>0.41499999999999998</v>
      </c>
      <c r="C137" s="2">
        <v>0.53700000000000003</v>
      </c>
      <c r="E137" s="3">
        <v>0.94599999999999995</v>
      </c>
    </row>
    <row r="138" spans="1:5" x14ac:dyDescent="0.35">
      <c r="A138" s="29">
        <v>33.6</v>
      </c>
      <c r="B138" s="2">
        <v>0.41499999999999998</v>
      </c>
      <c r="C138" s="2">
        <v>0.53700000000000003</v>
      </c>
      <c r="E138" s="3">
        <v>0.94599999999999995</v>
      </c>
    </row>
    <row r="139" spans="1:5" x14ac:dyDescent="0.35">
      <c r="A139" s="29">
        <v>33.700000000000003</v>
      </c>
      <c r="B139" s="2">
        <v>0.41499999999999998</v>
      </c>
      <c r="C139" s="2">
        <v>0.53700000000000003</v>
      </c>
      <c r="E139" s="3">
        <v>0.94599999999999995</v>
      </c>
    </row>
    <row r="140" spans="1:5" x14ac:dyDescent="0.35">
      <c r="A140" s="29">
        <v>33.799999999999997</v>
      </c>
      <c r="B140" s="2">
        <v>0.41499999999999998</v>
      </c>
      <c r="C140" s="2">
        <v>0.53700000000000003</v>
      </c>
      <c r="E140" s="3">
        <v>0.94599999999999995</v>
      </c>
    </row>
    <row r="141" spans="1:5" x14ac:dyDescent="0.35">
      <c r="A141" s="29">
        <v>33.9</v>
      </c>
      <c r="B141" s="2">
        <v>0.41499999999999998</v>
      </c>
      <c r="C141" s="2">
        <v>0.53700000000000003</v>
      </c>
      <c r="E141" s="3">
        <v>0.94599999999999995</v>
      </c>
    </row>
    <row r="142" spans="1:5" x14ac:dyDescent="0.35">
      <c r="A142" s="29">
        <v>34</v>
      </c>
      <c r="B142" s="2">
        <v>0.39500000000000002</v>
      </c>
      <c r="C142" s="2">
        <v>0.504</v>
      </c>
      <c r="E142" s="3">
        <v>0.94099999999999995</v>
      </c>
    </row>
    <row r="143" spans="1:5" x14ac:dyDescent="0.35">
      <c r="A143" s="29">
        <v>34.1</v>
      </c>
      <c r="B143" s="2">
        <v>0.39500000000000002</v>
      </c>
      <c r="C143" s="2">
        <v>0.504</v>
      </c>
      <c r="E143" s="3">
        <v>0.94099999999999995</v>
      </c>
    </row>
    <row r="144" spans="1:5" x14ac:dyDescent="0.35">
      <c r="A144" s="29">
        <v>34.200000000000003</v>
      </c>
      <c r="B144" s="2">
        <v>0.39500000000000002</v>
      </c>
      <c r="C144" s="2">
        <v>0.504</v>
      </c>
      <c r="E144" s="3">
        <v>0.94099999999999995</v>
      </c>
    </row>
    <row r="145" spans="1:5" x14ac:dyDescent="0.35">
      <c r="A145" s="29">
        <v>34.299999999999997</v>
      </c>
      <c r="B145" s="2">
        <v>0.39500000000000002</v>
      </c>
      <c r="C145" s="2">
        <v>0.504</v>
      </c>
      <c r="E145" s="3">
        <v>0.94099999999999995</v>
      </c>
    </row>
    <row r="146" spans="1:5" x14ac:dyDescent="0.35">
      <c r="A146" s="29">
        <v>34.4</v>
      </c>
      <c r="B146" s="2">
        <v>0.39500000000000002</v>
      </c>
      <c r="C146" s="2">
        <v>0.504</v>
      </c>
      <c r="E146" s="3">
        <v>0.94099999999999995</v>
      </c>
    </row>
    <row r="147" spans="1:5" x14ac:dyDescent="0.35">
      <c r="A147" s="29">
        <v>34.5</v>
      </c>
      <c r="B147" s="2">
        <v>0.39500000000000002</v>
      </c>
      <c r="C147" s="2">
        <v>0.504</v>
      </c>
      <c r="E147" s="3">
        <v>0.94099999999999995</v>
      </c>
    </row>
    <row r="148" spans="1:5" x14ac:dyDescent="0.35">
      <c r="A148" s="29">
        <v>34.6</v>
      </c>
      <c r="B148" s="2">
        <v>0.39500000000000002</v>
      </c>
      <c r="C148" s="2">
        <v>0.504</v>
      </c>
      <c r="E148" s="3">
        <v>0.94099999999999995</v>
      </c>
    </row>
    <row r="149" spans="1:5" x14ac:dyDescent="0.35">
      <c r="A149" s="29">
        <v>34.700000000000003</v>
      </c>
      <c r="B149" s="2">
        <v>0.39500000000000002</v>
      </c>
      <c r="C149" s="2">
        <v>0.504</v>
      </c>
      <c r="E149" s="3">
        <v>0.94099999999999995</v>
      </c>
    </row>
    <row r="150" spans="1:5" x14ac:dyDescent="0.35">
      <c r="A150" s="29">
        <v>34.799999999999997</v>
      </c>
      <c r="B150" s="2">
        <v>0.39500000000000002</v>
      </c>
      <c r="C150" s="2">
        <v>0.504</v>
      </c>
      <c r="E150" s="3">
        <v>0.94099999999999995</v>
      </c>
    </row>
    <row r="151" spans="1:5" x14ac:dyDescent="0.35">
      <c r="A151" s="29">
        <v>34.9</v>
      </c>
      <c r="B151" s="2">
        <v>0.39500000000000002</v>
      </c>
      <c r="C151" s="2">
        <v>0.504</v>
      </c>
      <c r="E151" s="3">
        <v>0.94099999999999995</v>
      </c>
    </row>
    <row r="152" spans="1:5" x14ac:dyDescent="0.35">
      <c r="A152" s="29">
        <v>35</v>
      </c>
      <c r="B152" s="2">
        <v>0.375</v>
      </c>
      <c r="C152" s="2">
        <v>0.498</v>
      </c>
      <c r="E152" s="3">
        <v>0.93200000000000005</v>
      </c>
    </row>
    <row r="153" spans="1:5" x14ac:dyDescent="0.35">
      <c r="A153" s="29">
        <v>35.1</v>
      </c>
      <c r="B153" s="2">
        <v>0.375</v>
      </c>
      <c r="C153" s="2">
        <v>0.498</v>
      </c>
      <c r="E153" s="3">
        <v>0.93200000000000005</v>
      </c>
    </row>
    <row r="154" spans="1:5" x14ac:dyDescent="0.35">
      <c r="A154" s="29">
        <v>35.200000000000003</v>
      </c>
      <c r="B154" s="2">
        <v>0.375</v>
      </c>
      <c r="C154" s="2">
        <v>0.498</v>
      </c>
      <c r="E154" s="3">
        <v>0.93200000000000005</v>
      </c>
    </row>
    <row r="155" spans="1:5" x14ac:dyDescent="0.35">
      <c r="A155" s="29">
        <v>35.299999999999997</v>
      </c>
      <c r="B155" s="2">
        <v>0.375</v>
      </c>
      <c r="C155" s="2">
        <v>0.498</v>
      </c>
      <c r="E155" s="3">
        <v>0.93200000000000005</v>
      </c>
    </row>
    <row r="156" spans="1:5" x14ac:dyDescent="0.35">
      <c r="A156" s="29">
        <v>35.4</v>
      </c>
      <c r="B156" s="2">
        <v>0.375</v>
      </c>
      <c r="C156" s="2">
        <v>0.498</v>
      </c>
      <c r="E156" s="3">
        <v>0.93200000000000005</v>
      </c>
    </row>
    <row r="157" spans="1:5" x14ac:dyDescent="0.35">
      <c r="A157" s="29">
        <v>35.5</v>
      </c>
      <c r="B157" s="2">
        <v>0.375</v>
      </c>
      <c r="C157" s="2">
        <v>0.498</v>
      </c>
      <c r="E157" s="3">
        <v>0.93200000000000005</v>
      </c>
    </row>
    <row r="158" spans="1:5" x14ac:dyDescent="0.35">
      <c r="A158" s="29">
        <v>35.6</v>
      </c>
      <c r="B158" s="2">
        <v>0.375</v>
      </c>
      <c r="C158" s="2">
        <v>0.498</v>
      </c>
      <c r="E158" s="3">
        <v>0.93200000000000005</v>
      </c>
    </row>
    <row r="159" spans="1:5" x14ac:dyDescent="0.35">
      <c r="A159" s="29">
        <v>35.700000000000003</v>
      </c>
      <c r="B159" s="2">
        <v>0.375</v>
      </c>
      <c r="C159" s="2">
        <v>0.498</v>
      </c>
      <c r="E159" s="3">
        <v>0.93200000000000005</v>
      </c>
    </row>
    <row r="160" spans="1:5" x14ac:dyDescent="0.35">
      <c r="A160" s="29">
        <v>35.799999999999997</v>
      </c>
      <c r="B160" s="2">
        <v>0.375</v>
      </c>
      <c r="C160" s="2">
        <v>0.498</v>
      </c>
      <c r="E160" s="3">
        <v>0.93200000000000005</v>
      </c>
    </row>
    <row r="161" spans="1:5" x14ac:dyDescent="0.35">
      <c r="A161" s="29">
        <v>35.9</v>
      </c>
      <c r="B161" s="2">
        <v>0.375</v>
      </c>
      <c r="C161" s="2">
        <v>0.498</v>
      </c>
      <c r="E161" s="3">
        <v>0.93200000000000005</v>
      </c>
    </row>
    <row r="162" spans="1:5" x14ac:dyDescent="0.35">
      <c r="A162" s="29">
        <v>36</v>
      </c>
      <c r="B162" s="2">
        <v>0.35699999999999998</v>
      </c>
      <c r="C162" s="2">
        <v>0.47499999999999998</v>
      </c>
      <c r="E162" s="3">
        <v>0.92900000000000005</v>
      </c>
    </row>
    <row r="163" spans="1:5" x14ac:dyDescent="0.35">
      <c r="A163" s="29">
        <v>36.1</v>
      </c>
      <c r="B163" s="2">
        <v>0.35699999999999998</v>
      </c>
      <c r="C163" s="2">
        <v>0.47499999999999998</v>
      </c>
      <c r="E163" s="3">
        <v>0.92900000000000005</v>
      </c>
    </row>
    <row r="164" spans="1:5" x14ac:dyDescent="0.35">
      <c r="A164" s="29">
        <v>36.200000000000003</v>
      </c>
      <c r="B164" s="2">
        <v>0.35699999999999998</v>
      </c>
      <c r="C164" s="2">
        <v>0.47499999999999998</v>
      </c>
      <c r="E164" s="3">
        <v>0.92900000000000005</v>
      </c>
    </row>
    <row r="165" spans="1:5" x14ac:dyDescent="0.35">
      <c r="A165" s="29">
        <v>36.299999999999997</v>
      </c>
      <c r="B165" s="2">
        <v>0.35699999999999998</v>
      </c>
      <c r="C165" s="2">
        <v>0.47499999999999998</v>
      </c>
      <c r="E165" s="3">
        <v>0.92900000000000005</v>
      </c>
    </row>
    <row r="166" spans="1:5" x14ac:dyDescent="0.35">
      <c r="A166" s="29">
        <v>36.4</v>
      </c>
      <c r="B166" s="2">
        <v>0.35699999999999998</v>
      </c>
      <c r="C166" s="2">
        <v>0.47499999999999998</v>
      </c>
      <c r="E166" s="3">
        <v>0.92900000000000005</v>
      </c>
    </row>
    <row r="167" spans="1:5" x14ac:dyDescent="0.35">
      <c r="A167" s="29">
        <v>36.5</v>
      </c>
      <c r="B167" s="2">
        <v>0.35699999999999998</v>
      </c>
      <c r="C167" s="2">
        <v>0.47499999999999998</v>
      </c>
      <c r="E167" s="3">
        <v>0.92900000000000005</v>
      </c>
    </row>
    <row r="168" spans="1:5" x14ac:dyDescent="0.35">
      <c r="A168" s="29">
        <v>36.6</v>
      </c>
      <c r="B168" s="2">
        <v>0.35699999999999998</v>
      </c>
      <c r="C168" s="2">
        <v>0.47499999999999998</v>
      </c>
      <c r="E168" s="3">
        <v>0.92900000000000005</v>
      </c>
    </row>
    <row r="169" spans="1:5" x14ac:dyDescent="0.35">
      <c r="A169" s="29">
        <v>36.700000000000003</v>
      </c>
      <c r="B169" s="2">
        <v>0.35699999999999998</v>
      </c>
      <c r="C169" s="2">
        <v>0.47499999999999998</v>
      </c>
      <c r="E169" s="3">
        <v>0.92900000000000005</v>
      </c>
    </row>
    <row r="170" spans="1:5" x14ac:dyDescent="0.35">
      <c r="A170" s="29">
        <v>36.799999999999997</v>
      </c>
      <c r="B170" s="2">
        <v>0.35699999999999998</v>
      </c>
      <c r="C170" s="2">
        <v>0.47499999999999998</v>
      </c>
      <c r="E170" s="3">
        <v>0.92900000000000005</v>
      </c>
    </row>
    <row r="171" spans="1:5" x14ac:dyDescent="0.35">
      <c r="A171" s="29">
        <v>36.9</v>
      </c>
      <c r="B171" s="2">
        <v>0.35699999999999998</v>
      </c>
      <c r="C171" s="2">
        <v>0.47499999999999998</v>
      </c>
      <c r="E171" s="3">
        <v>0.92900000000000005</v>
      </c>
    </row>
    <row r="172" spans="1:5" x14ac:dyDescent="0.35">
      <c r="A172" s="29">
        <v>37</v>
      </c>
      <c r="B172" s="2">
        <v>0.33900000000000002</v>
      </c>
      <c r="C172" s="2">
        <v>0.46400000000000002</v>
      </c>
      <c r="E172" s="3">
        <v>0.92500000000000004</v>
      </c>
    </row>
    <row r="173" spans="1:5" x14ac:dyDescent="0.35">
      <c r="A173" s="29">
        <v>37.1</v>
      </c>
      <c r="B173" s="2">
        <v>0.33900000000000002</v>
      </c>
      <c r="C173" s="2">
        <v>0.46400000000000002</v>
      </c>
      <c r="E173" s="3">
        <v>0.92500000000000004</v>
      </c>
    </row>
    <row r="174" spans="1:5" x14ac:dyDescent="0.35">
      <c r="A174" s="29">
        <v>37.200000000000003</v>
      </c>
      <c r="B174" s="2">
        <v>0.33900000000000002</v>
      </c>
      <c r="C174" s="2">
        <v>0.46400000000000002</v>
      </c>
      <c r="E174" s="3">
        <v>0.92500000000000004</v>
      </c>
    </row>
    <row r="175" spans="1:5" x14ac:dyDescent="0.35">
      <c r="A175" s="29">
        <v>37.299999999999997</v>
      </c>
      <c r="B175" s="2">
        <v>0.33900000000000002</v>
      </c>
      <c r="C175" s="2">
        <v>0.46400000000000002</v>
      </c>
      <c r="E175" s="3">
        <v>0.92500000000000004</v>
      </c>
    </row>
    <row r="176" spans="1:5" x14ac:dyDescent="0.35">
      <c r="A176" s="29">
        <v>37.4</v>
      </c>
      <c r="B176" s="2">
        <v>0.33900000000000002</v>
      </c>
      <c r="C176" s="2">
        <v>0.46400000000000002</v>
      </c>
      <c r="E176" s="3">
        <v>0.92500000000000004</v>
      </c>
    </row>
    <row r="177" spans="1:5" x14ac:dyDescent="0.35">
      <c r="A177" s="29">
        <v>37.5</v>
      </c>
      <c r="B177" s="2">
        <v>0.33900000000000002</v>
      </c>
      <c r="C177" s="2">
        <v>0.46400000000000002</v>
      </c>
      <c r="E177" s="3">
        <v>0.92500000000000004</v>
      </c>
    </row>
    <row r="178" spans="1:5" x14ac:dyDescent="0.35">
      <c r="A178" s="29">
        <v>37.6</v>
      </c>
      <c r="B178" s="2">
        <v>0.33900000000000002</v>
      </c>
      <c r="C178" s="2">
        <v>0.46400000000000002</v>
      </c>
      <c r="E178" s="3">
        <v>0.92500000000000004</v>
      </c>
    </row>
    <row r="179" spans="1:5" x14ac:dyDescent="0.35">
      <c r="A179" s="29">
        <v>37.700000000000003</v>
      </c>
      <c r="B179" s="2">
        <v>0.33900000000000002</v>
      </c>
      <c r="C179" s="2">
        <v>0.46400000000000002</v>
      </c>
      <c r="E179" s="3">
        <v>0.92500000000000004</v>
      </c>
    </row>
    <row r="180" spans="1:5" x14ac:dyDescent="0.35">
      <c r="A180" s="29">
        <v>37.799999999999997</v>
      </c>
      <c r="B180" s="2">
        <v>0.33900000000000002</v>
      </c>
      <c r="C180" s="2">
        <v>0.46400000000000002</v>
      </c>
      <c r="E180" s="3">
        <v>0.92500000000000004</v>
      </c>
    </row>
    <row r="181" spans="1:5" x14ac:dyDescent="0.35">
      <c r="A181" s="29">
        <v>37.9</v>
      </c>
      <c r="B181" s="2">
        <v>0.33900000000000002</v>
      </c>
      <c r="C181" s="2">
        <v>0.46400000000000002</v>
      </c>
      <c r="E181" s="3">
        <v>0.92500000000000004</v>
      </c>
    </row>
    <row r="182" spans="1:5" x14ac:dyDescent="0.35">
      <c r="A182" s="29">
        <v>38</v>
      </c>
      <c r="B182" s="2">
        <v>0.32100000000000001</v>
      </c>
      <c r="C182" s="2">
        <v>0.441</v>
      </c>
      <c r="E182" s="3">
        <v>0.91800000000000004</v>
      </c>
    </row>
    <row r="183" spans="1:5" x14ac:dyDescent="0.35">
      <c r="A183" s="29">
        <v>38.1</v>
      </c>
      <c r="B183" s="2">
        <v>0.32100000000000001</v>
      </c>
      <c r="C183" s="2">
        <v>0.441</v>
      </c>
      <c r="E183" s="3">
        <v>0.91800000000000004</v>
      </c>
    </row>
    <row r="184" spans="1:5" x14ac:dyDescent="0.35">
      <c r="A184" s="29">
        <v>38.200000000000003</v>
      </c>
      <c r="B184" s="2">
        <v>0.32100000000000001</v>
      </c>
      <c r="C184" s="2">
        <v>0.441</v>
      </c>
      <c r="E184" s="3">
        <v>0.91800000000000004</v>
      </c>
    </row>
    <row r="185" spans="1:5" x14ac:dyDescent="0.35">
      <c r="A185" s="29">
        <v>38.299999999999997</v>
      </c>
      <c r="B185" s="2">
        <v>0.32100000000000001</v>
      </c>
      <c r="C185" s="2">
        <v>0.441</v>
      </c>
      <c r="E185" s="3">
        <v>0.91800000000000004</v>
      </c>
    </row>
    <row r="186" spans="1:5" x14ac:dyDescent="0.35">
      <c r="A186" s="29">
        <v>38.4</v>
      </c>
      <c r="B186" s="2">
        <v>0.32100000000000001</v>
      </c>
      <c r="C186" s="2">
        <v>0.441</v>
      </c>
      <c r="E186" s="3">
        <v>0.91800000000000004</v>
      </c>
    </row>
    <row r="187" spans="1:5" x14ac:dyDescent="0.35">
      <c r="A187" s="29">
        <v>38.5</v>
      </c>
      <c r="B187" s="2">
        <v>0.32100000000000001</v>
      </c>
      <c r="C187" s="2">
        <v>0.441</v>
      </c>
      <c r="E187" s="3">
        <v>0.91800000000000004</v>
      </c>
    </row>
    <row r="188" spans="1:5" x14ac:dyDescent="0.35">
      <c r="A188" s="29">
        <v>38.6</v>
      </c>
      <c r="B188" s="2">
        <v>0.32100000000000001</v>
      </c>
      <c r="C188" s="2">
        <v>0.441</v>
      </c>
      <c r="E188" s="3">
        <v>0.91800000000000004</v>
      </c>
    </row>
    <row r="189" spans="1:5" x14ac:dyDescent="0.35">
      <c r="A189" s="29">
        <v>38.700000000000003</v>
      </c>
      <c r="B189" s="2">
        <v>0.32100000000000001</v>
      </c>
      <c r="C189" s="2">
        <v>0.441</v>
      </c>
      <c r="E189" s="3">
        <v>0.91800000000000004</v>
      </c>
    </row>
    <row r="190" spans="1:5" x14ac:dyDescent="0.35">
      <c r="A190" s="29">
        <v>38.799999999999997</v>
      </c>
      <c r="B190" s="2">
        <v>0.32100000000000001</v>
      </c>
      <c r="C190" s="2">
        <v>0.441</v>
      </c>
      <c r="E190" s="3">
        <v>0.91800000000000004</v>
      </c>
    </row>
    <row r="191" spans="1:5" x14ac:dyDescent="0.35">
      <c r="A191" s="29">
        <v>38.9</v>
      </c>
      <c r="B191" s="2">
        <v>0.32100000000000001</v>
      </c>
      <c r="C191" s="2">
        <v>0.441</v>
      </c>
      <c r="E191" s="3">
        <v>0.91800000000000004</v>
      </c>
    </row>
    <row r="192" spans="1:5" x14ac:dyDescent="0.35">
      <c r="A192" s="29">
        <v>39</v>
      </c>
      <c r="B192" s="2">
        <v>0.30299999999999999</v>
      </c>
      <c r="C192" s="2">
        <v>0.41299999999999998</v>
      </c>
      <c r="E192" s="3">
        <v>0.89500000000000002</v>
      </c>
    </row>
    <row r="193" spans="1:5" x14ac:dyDescent="0.35">
      <c r="A193" s="29">
        <v>39.1</v>
      </c>
      <c r="B193" s="2">
        <v>0.30299999999999999</v>
      </c>
      <c r="C193" s="2">
        <v>0.41299999999999998</v>
      </c>
      <c r="E193" s="3">
        <v>0.89500000000000002</v>
      </c>
    </row>
    <row r="194" spans="1:5" x14ac:dyDescent="0.35">
      <c r="A194" s="29">
        <v>39.200000000000003</v>
      </c>
      <c r="B194" s="2">
        <v>0.30299999999999999</v>
      </c>
      <c r="C194" s="2">
        <v>0.41299999999999998</v>
      </c>
      <c r="E194" s="3">
        <v>0.89500000000000002</v>
      </c>
    </row>
    <row r="195" spans="1:5" x14ac:dyDescent="0.35">
      <c r="A195" s="29">
        <v>39.299999999999997</v>
      </c>
      <c r="B195" s="2">
        <v>0.30299999999999999</v>
      </c>
      <c r="C195" s="2">
        <v>0.41299999999999998</v>
      </c>
      <c r="E195" s="3">
        <v>0.89500000000000002</v>
      </c>
    </row>
    <row r="196" spans="1:5" x14ac:dyDescent="0.35">
      <c r="A196" s="29">
        <v>39.4</v>
      </c>
      <c r="B196" s="2">
        <v>0.30299999999999999</v>
      </c>
      <c r="C196" s="2">
        <v>0.41299999999999998</v>
      </c>
      <c r="E196" s="3">
        <v>0.89500000000000002</v>
      </c>
    </row>
    <row r="197" spans="1:5" x14ac:dyDescent="0.35">
      <c r="A197" s="29">
        <v>39.5</v>
      </c>
      <c r="B197" s="2">
        <v>0.30299999999999999</v>
      </c>
      <c r="C197" s="2">
        <v>0.41299999999999998</v>
      </c>
      <c r="E197" s="3">
        <v>0.89500000000000002</v>
      </c>
    </row>
    <row r="198" spans="1:5" x14ac:dyDescent="0.35">
      <c r="A198" s="29">
        <v>39.6</v>
      </c>
      <c r="B198" s="2">
        <v>0.30299999999999999</v>
      </c>
      <c r="C198" s="2">
        <v>0.41299999999999998</v>
      </c>
      <c r="E198" s="3">
        <v>0.89500000000000002</v>
      </c>
    </row>
    <row r="199" spans="1:5" x14ac:dyDescent="0.35">
      <c r="A199" s="29">
        <v>39.700000000000003</v>
      </c>
      <c r="B199" s="2">
        <v>0.30299999999999999</v>
      </c>
      <c r="C199" s="2">
        <v>0.41299999999999998</v>
      </c>
      <c r="E199" s="3">
        <v>0.89500000000000002</v>
      </c>
    </row>
    <row r="200" spans="1:5" x14ac:dyDescent="0.35">
      <c r="A200" s="29">
        <v>39.799999999999997</v>
      </c>
      <c r="B200" s="2">
        <v>0.30299999999999999</v>
      </c>
      <c r="C200" s="2">
        <v>0.41299999999999998</v>
      </c>
      <c r="E200" s="3">
        <v>0.89500000000000002</v>
      </c>
    </row>
    <row r="201" spans="1:5" x14ac:dyDescent="0.35">
      <c r="A201" s="29">
        <v>39.9</v>
      </c>
      <c r="B201" s="2">
        <v>0.30299999999999999</v>
      </c>
      <c r="C201" s="2">
        <v>0.41299999999999998</v>
      </c>
      <c r="E201" s="3">
        <v>0.89500000000000002</v>
      </c>
    </row>
    <row r="202" spans="1:5" x14ac:dyDescent="0.35">
      <c r="A202" s="29">
        <v>40</v>
      </c>
      <c r="B202" s="2">
        <v>0.30299999999999999</v>
      </c>
      <c r="C202" s="2">
        <v>0.41299999999999998</v>
      </c>
      <c r="E202" s="3">
        <v>0.89500000000000002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AF41B85B8595408DE008049CA40C8A" ma:contentTypeVersion="13" ma:contentTypeDescription="Een nieuw document maken." ma:contentTypeScope="" ma:versionID="56d3baa9200e837bbba4b1b69cfb9f55">
  <xsd:schema xmlns:xsd="http://www.w3.org/2001/XMLSchema" xmlns:xs="http://www.w3.org/2001/XMLSchema" xmlns:p="http://schemas.microsoft.com/office/2006/metadata/properties" xmlns:ns3="c86b5c6d-9f13-46fa-b29c-1546542a7c0e" xmlns:ns4="dac44f7c-f7fc-41b0-8e69-b4695febfac3" targetNamespace="http://schemas.microsoft.com/office/2006/metadata/properties" ma:root="true" ma:fieldsID="c8080f303c7fcc0a269623ef8f82896a" ns3:_="" ns4:_="">
    <xsd:import namespace="c86b5c6d-9f13-46fa-b29c-1546542a7c0e"/>
    <xsd:import namespace="dac44f7c-f7fc-41b0-8e69-b4695febfac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b5c6d-9f13-46fa-b29c-1546542a7c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44f7c-f7fc-41b0-8e69-b4695febf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12B657-E665-4B7F-B489-818080FB69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C85E9-1A01-4920-AE50-6CE23D438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b5c6d-9f13-46fa-b29c-1546542a7c0e"/>
    <ds:schemaRef ds:uri="dac44f7c-f7fc-41b0-8e69-b4695febfa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6130CB-A62E-4B01-AA6C-08840C4C553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ac44f7c-f7fc-41b0-8e69-b4695febfac3"/>
    <ds:schemaRef ds:uri="http://purl.org/dc/elements/1.1/"/>
    <ds:schemaRef ds:uri="http://schemas.microsoft.com/office/2006/metadata/properties"/>
    <ds:schemaRef ds:uri="c86b5c6d-9f13-46fa-b29c-1546542a7c0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Toelichting</vt:lpstr>
      <vt:lpstr>Eindresultaten</vt:lpstr>
      <vt:lpstr>Tussenresultaten</vt:lpstr>
      <vt:lpstr>Tussenresultaten (excl. taalv.)</vt:lpstr>
      <vt:lpstr>Verbergen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van der Woude | Melior Advies</dc:creator>
  <dc:description/>
  <cp:lastModifiedBy>Henk van der Woude | Melior Advies</cp:lastModifiedBy>
  <cp:revision>1</cp:revision>
  <cp:lastPrinted>2020-06-10T10:16:03Z</cp:lastPrinted>
  <dcterms:created xsi:type="dcterms:W3CDTF">2019-10-12T08:38:15Z</dcterms:created>
  <dcterms:modified xsi:type="dcterms:W3CDTF">2020-06-11T15:01:37Z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0x010100E2AF41B85B8595408DE008049CA40C8A</vt:lpwstr>
  </property>
</Properties>
</file>